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0"/>
  </bookViews>
  <sheets>
    <sheet name="แผ่นดิน" sheetId="1" r:id="rId1"/>
    <sheet name="รายได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<sst xmlns="http://schemas.openxmlformats.org/spreadsheetml/2006/main" count="357" uniqueCount="167">
  <si>
    <t>แผนงบประมาณ สร้างสังคมแห่งการเรียนรู้ตลอดชีวิต พัฒนาคนให้มีความรู้คู่คุณธรรมและจริยธรรม ผลผลิต ผู้สำเร็จการศึกษาด้านสังคมศาสตร์ กิจกรรมจัดการเรียนการสอนด้านสังคมศาสตร์</t>
  </si>
  <si>
    <t>งานจัดการศึกษาสาขาสังคมศาสตร์</t>
  </si>
  <si>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</si>
  <si>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</si>
  <si>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</si>
  <si>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</si>
  <si>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</si>
  <si>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 xml:space="preserve">ปีงบประมาณ 2549 </t>
  </si>
  <si>
    <t>รวมค่าใช้จ่าย</t>
  </si>
  <si>
    <t>คงเหลือ</t>
  </si>
  <si>
    <t>งบบุคลากร</t>
  </si>
  <si>
    <t>1.  หมวดเงินเดือนและค่าจ้างประจำ</t>
  </si>
  <si>
    <t>จำนวนเงินรวม หมวดเงินเดือนและค่าจ้างประจำ</t>
  </si>
  <si>
    <t>งบดำเนินงาน</t>
  </si>
  <si>
    <t>หมวดค่าตอบแทนใช้สอยและวัสดุ</t>
  </si>
  <si>
    <t>1.  หมวดค่าตอบแทน ใช้สอยและวัสดุ</t>
  </si>
  <si>
    <t>จำนวนเงินรวม หมวดค่าตอบแทนใช้สอยและวัสดุ</t>
  </si>
  <si>
    <t>รวมเงินงบประมาณแผ่นดิน</t>
  </si>
  <si>
    <t>งานสนับสนุนการจัดการศึกษา</t>
  </si>
  <si>
    <t xml:space="preserve">ปีงบประมาณ 2549  </t>
  </si>
  <si>
    <t>เงินส่วนกลางของมหาวิทยาลัย</t>
  </si>
  <si>
    <t xml:space="preserve">1.  หมวดเงินเดือนและค่าจ้างประจำ </t>
  </si>
  <si>
    <t>2.  หมวดงบกลาง (ค่ารักษาพยาบาล,ค่าเล่าเรียนบุตร)</t>
  </si>
  <si>
    <t>3.  หมวดเงินอุดหนุนทั่วไป (เงินเดือนพนักงาน)</t>
  </si>
  <si>
    <t>รวมเงินงานสนับสนุนการจัดการศึกษา</t>
  </si>
  <si>
    <t>แผนงานจัดการศึกษาอุดมศึกษา</t>
  </si>
  <si>
    <t>กองทุนเพื่อการศึกษา 0200 :</t>
  </si>
  <si>
    <t>หมวดค่าจ้างชั่วคราว</t>
  </si>
  <si>
    <t>1.  สำนักงานเลขานุการคณะ</t>
  </si>
  <si>
    <t>2.  สาขาวิชาประวัติศาสตร์</t>
  </si>
  <si>
    <t>3.  สาขาวิชาจิตวิทยา</t>
  </si>
  <si>
    <t>4.  สาขาวิชาพัฒนาสังคม</t>
  </si>
  <si>
    <t>5.  สาขาวิชารัฐศาสตร์และรัฐประศาสนศาสตร์</t>
  </si>
  <si>
    <t>จำนวนเงินรวม หมวดค่าจ้างชั่วคราว</t>
  </si>
  <si>
    <t>1. สำนักงานเลขานุการคณะ</t>
  </si>
  <si>
    <t>2. สาขาวิชาประวัติศาสตร์</t>
  </si>
  <si>
    <t>3. สาขาวิชาจิตวิทยา</t>
  </si>
  <si>
    <t>4. สาขาวิชาพัฒนาสังคม</t>
  </si>
  <si>
    <t>5. สาขาวิชารัฐศาสตร์และรัฐประศาสนศาสตร์</t>
  </si>
  <si>
    <t>จำนวนเงินรวม หมวดค่าตอบแทน</t>
  </si>
  <si>
    <t>หมวดค่าสาธารณูปโภค</t>
  </si>
  <si>
    <t>จำนวนเงินรวม หมวดค่าสาธรณูปโภค</t>
  </si>
  <si>
    <t>หมวดเงินอุดหนุนทั่วไป</t>
  </si>
  <si>
    <t>1. สำนักงานเลขานุการคณะ (ต่อ)</t>
  </si>
  <si>
    <t xml:space="preserve">จำนวนเงินรวม หมวดเงินอุดหนุนทั่วไป </t>
  </si>
  <si>
    <t xml:space="preserve">4.  สาขาวิชาพัฒนาสังคม </t>
  </si>
  <si>
    <t>5.2 โครงการรัฐศาสตร์วิชาการ</t>
  </si>
  <si>
    <t>จำนวนเงินรวม หมวดเงินอุดหนุนทั่วไป</t>
  </si>
  <si>
    <t>จำนวนเงินรวมกองทุนเพื่อการศึกษา</t>
  </si>
  <si>
    <t>แผนงานวิจัย</t>
  </si>
  <si>
    <t>กองทุนวิจัย 0300 :</t>
  </si>
  <si>
    <t>จำนวนเงินรวมกองทุนวิจัย</t>
  </si>
  <si>
    <t>แผนงานบริการวิชาการแก่สังคม</t>
  </si>
  <si>
    <t>กองทุนบริการวิชาการ 0400 :</t>
  </si>
  <si>
    <t>1.1  โครงการบริการวิชาการแก่ชุมชน</t>
  </si>
  <si>
    <t>จำนวนเงินรวมกองทุนบริการวิชาการ</t>
  </si>
  <si>
    <t>กองทุนกิจการนิสิต  0500 :</t>
  </si>
  <si>
    <t>จำนวนเงินรวมกองทุนกิจการนิสิต</t>
  </si>
  <si>
    <t>กองทุนสินทรัพย์ถาวร  0600 :</t>
  </si>
  <si>
    <t>1.1  ค่าซ่อมแซมครุภัณฑ์</t>
  </si>
  <si>
    <t>2.1  ค่าซ่อมแซมครุภัณฑ์</t>
  </si>
  <si>
    <t>รวมหมวดค่าตอบแทนใช้สอยและวัสดุ</t>
  </si>
  <si>
    <t>รวมหมวดค่าครุภัณฑ์ที่ดินและสิ่งก่อสร้าง</t>
  </si>
  <si>
    <t>รวมกองทุนสินทรัพย์ถาวร</t>
  </si>
  <si>
    <t>1.1  โครงการทำนุบำรุงศิลปวัฒนธรรม</t>
  </si>
  <si>
    <t>รวมกองทุนศิลปวัฒนธรรม</t>
  </si>
  <si>
    <t>รวมเงินรายได้ทั้งสิ้น</t>
  </si>
  <si>
    <t>งบประมาณรายได้ปี 2550</t>
  </si>
  <si>
    <t>หมวดค่าตอบแทน ใช้สอยและวัสดุ</t>
  </si>
  <si>
    <t>1.1  โครงการทุนอุดหนุนพัฒนาบุคลากร</t>
  </si>
  <si>
    <t>1.2  โครงการส่งเสริมสนับสนุนและพัฒนาบุคลากร</t>
  </si>
  <si>
    <t>1.3  โครงการความร่วมมือกับมหาวิทยาลัยในต่างประเทศ</t>
  </si>
  <si>
    <t>1.4  โครงการปริญญาตรี ภาคพิเศษ</t>
  </si>
  <si>
    <t>1.5  โครงการปริญญาโท ภาคพิเศษ</t>
  </si>
  <si>
    <t>1.6  โครงการปริญญาโท (ครู-อาจารย์ประจำการ)</t>
  </si>
  <si>
    <t>1.7  โครงการปริญญาโท (สังคมศึกษา - ไทยศึกษา)</t>
  </si>
  <si>
    <t>1.8  โครงการปริญญาเอก  สาขาวิชาพัฒนาสังคม</t>
  </si>
  <si>
    <t>1.9  โครงการบริหารจัดการหลักสูตรประวัติศาสตร์ (คู่ขนาน)</t>
  </si>
  <si>
    <t>1.10 โครงการสัมมนาสหกิจศึกษาในประเทศและต่างประเทศ</t>
  </si>
  <si>
    <t>1.11 โครงการฝึกอบรมเพื่อพัฒนางานบริการการศึกษา</t>
  </si>
  <si>
    <t xml:space="preserve"> 1.12 โครงการพัฒนาหลักสูตร</t>
  </si>
  <si>
    <t>1.13 โครงการจัดทำรายงานประจำปี</t>
  </si>
  <si>
    <t>1.14 โครงการจัดทำคู่มืองานแผนงานและงานวิจัย</t>
  </si>
  <si>
    <t>1.15 โครงการจัดทำแผนงานคณะสังคมศาสตร์</t>
  </si>
  <si>
    <t>1.16 โครงการเพื่อประชาสัมพันธ์คณะ</t>
  </si>
  <si>
    <t>1.17 โครงการจัดทำเอกสารและทำลายเอกสาร</t>
  </si>
  <si>
    <t>1.18 โครงการอบรมคอมพิวเตอร์สำหรับบุคลากร</t>
  </si>
  <si>
    <t>1.19 โครงการปรับปรุงภูมิทัศน์</t>
  </si>
  <si>
    <t>1.20 โครงการประกันคุณภาพการศึกษา</t>
  </si>
  <si>
    <t>1.21 โครงการศูนย์ศึกษาบทบาทหญิง - ชาย</t>
  </si>
  <si>
    <t>2.1  โครงการท้องถิ่นสัญจร</t>
  </si>
  <si>
    <t>2.2  โครงการศึกษาวัฒนธรรมและศิลปะในประเทศไทย</t>
  </si>
  <si>
    <t>2.3  โครงการเอเชียตะวันออกเฉียงใต้ศึกษา</t>
  </si>
  <si>
    <t>2.4  โครงการท่องเที่ยวเชิงนิเวศน์</t>
  </si>
  <si>
    <t>2.5  โครงการประชุมวิชาการประจำปี สาขาวิชาประวัติศาสตร์</t>
  </si>
  <si>
    <t>2.6  โครงการเสวนาประวัติศาสตร์นเรศวรศึกษา</t>
  </si>
  <si>
    <t>2.7  โครงการจัดบรรยายพิเศษ</t>
  </si>
  <si>
    <t>2.8  โครงการอบรมความรู้เรื่องพุทธศิลป์</t>
  </si>
  <si>
    <t>2.9  โครงการเผยแพร่ประชาสัมพันธ์ศูนย์ท้องถิ่นเพื่อการศึกษาฯ</t>
  </si>
  <si>
    <t xml:space="preserve"> 2.10  โครงการปรับปรุงหลักสูตรศิลปศาสตรบัณฑิตฯ</t>
  </si>
  <si>
    <t>2.11  โครงการจัดการหลักสูตรคู่ขนาน</t>
  </si>
  <si>
    <t>2.12  โครงการสัมมนารายงานผลและนำเสนอผลการฝึกงาน</t>
  </si>
  <si>
    <t>2.13  โครงการนิสิตสัมพันธ์</t>
  </si>
  <si>
    <t>2.14  โครงการเรียนรู้ประวัติศาสตร์เมืองเก่า</t>
  </si>
  <si>
    <t xml:space="preserve"> 2.15  โครงการอบรมเตรียมความพร้อมของนิสิตสำหรับการทำงาน</t>
  </si>
  <si>
    <t>3.1  โครงการศึกษาดูงานนอกสถานที่</t>
  </si>
  <si>
    <t>3.2  โครงการวิพากษ์หลักสูตร</t>
  </si>
  <si>
    <t>3.3  โครงการสานสัมพันธ์ศิษย์อาจารย์</t>
  </si>
  <si>
    <t>3.4  โครงการ Sensitivity  Training</t>
  </si>
  <si>
    <t>3.5  โครงการวิชาการสาขาวิชาจิตวิทยา</t>
  </si>
  <si>
    <t>3.6  โครงการศึกษาดูงานสาขาวิชาจิตวิทยา</t>
  </si>
  <si>
    <t>4.1  โครงการศึกษาและปฏิบัติการเทคนิคการทำงานของนักพัฒนา</t>
  </si>
  <si>
    <t>4.2  โครงการปฏิบัติการทดสอบเครื่องมือวิจัยและเก็บข้อมูลฯ</t>
  </si>
  <si>
    <t>4.3  โครงการศึกษาดูงาน</t>
  </si>
  <si>
    <t>4.4  โครงการศึกษาเศรษฐกิจชนบทภาคสนาม</t>
  </si>
  <si>
    <t>4.5  โครงการศึกษาและค้นคว้าหาทุนทางสังคม</t>
  </si>
  <si>
    <t xml:space="preserve">4.6  โครงการเก็บข้อมูลเพื่อทดสอบทางสถิติ </t>
  </si>
  <si>
    <t>4.7  โครงการฝึกปฏิบัติการวิจัยภาคสนาม</t>
  </si>
  <si>
    <t>4.8  โครงการส่งเสริมวัฒนธรรมด้านการพัฒนาจิตสำหรับนิสิต</t>
  </si>
  <si>
    <t>4.9  โครงการสัมมนาวิชาการ</t>
  </si>
  <si>
    <t>4.10 โครงการเข้าค่ายพุทธบุตร</t>
  </si>
  <si>
    <t>4.11  โครงการเตรียมความพร้อมนิสิตฝึกงาน</t>
  </si>
  <si>
    <t>4.12  โครงการปัจฉิมนิเทศ</t>
  </si>
  <si>
    <t>4.13  โครงการกลั่นกรองสถานที่ฝึกงานนิสิต</t>
  </si>
  <si>
    <t>4.14  โครงการผลิตตำราวิชาแนวคิดพื้นฐานทางสังคมและวัฒนธรรม</t>
  </si>
  <si>
    <t>4.15  โครงการคืนสู่เหย้าชาวพัฒนาสังคม</t>
  </si>
  <si>
    <t>5.1 โครงการพัฒนานิสิต</t>
  </si>
  <si>
    <t>5.3 โครงการวันรัฐธรรมนูญ</t>
  </si>
  <si>
    <t>5.4 โครงการพัฒนาการวิจัย</t>
  </si>
  <si>
    <t>5.5 โครงการวิพากษ์หลักสูตร</t>
  </si>
  <si>
    <t>1.1  ทุนอุดหนุนโครงการวิจัย</t>
  </si>
  <si>
    <t>1.2  ทุนสนับสนุนการพัฒนางานวิจัย</t>
  </si>
  <si>
    <t>1.1  โครงการทุนส่งเสริมการศึกษา</t>
  </si>
  <si>
    <t>1.2  โครงการปฐมนิเทศนิสิตใหม่ (ตรี - บัณฑิต)</t>
  </si>
  <si>
    <t>1.3  โครงการปัจฉิมนิเทศนิสิต (ตรี - บัณฑิต)</t>
  </si>
  <si>
    <t>1.4  โครงการอบรมสัมมนาผู้นำนิสิต</t>
  </si>
  <si>
    <t>1.5  โครงการกิจกรรมชมรมวิชาการ</t>
  </si>
  <si>
    <t>1.6  โครงการอบรมสัมมนาอาจารย์ที่ปรึกษา</t>
  </si>
  <si>
    <t>1.7  โครงการการแนะแนวอาชีพและศึกษาต่อ</t>
  </si>
  <si>
    <t>1.8  โครงการอบรมทักษะ (ภาษา และคอมพิวเตอร์)</t>
  </si>
  <si>
    <t>1.9  โครงการรณรงค์แต่งกายชุดนิสิตถูกระเบียบ</t>
  </si>
  <si>
    <t>1.10  โครงการปลูกฝังจริยธรรมและจิตสำนึกของนิสิต</t>
  </si>
  <si>
    <t>1.11 โครงการสัมมนากิจการนิสิตเพื่อพัฒนางาน</t>
  </si>
  <si>
    <t>1.12 โครงการกีฬาสัมพันธ์</t>
  </si>
  <si>
    <t>1.13 โครงการเยี่ยมบ้านนิสิตทุน</t>
  </si>
  <si>
    <t>1.14 โครงการจัดทำเพลงประจำคณะสังคมศาสตร์</t>
  </si>
  <si>
    <t>1.15 โครงการบัณฑิตสัมพันธ์</t>
  </si>
  <si>
    <t>1.16 โครงการค่ายอาสาพัฒนา</t>
  </si>
  <si>
    <t>1.17 โครงการส่งเสริมวิชาการและการเรียนรู้ (พี่ติวน้อง)</t>
  </si>
  <si>
    <t>1.18 โครงการปฐมนิเทศนิสิตก่อนฝึกงาน (ปกติ - พิเศษ)</t>
  </si>
  <si>
    <t>1.19 โครงการนำเสนอผลการฝึกงานนิสิต (ปกติ - พิเศษ)</t>
  </si>
  <si>
    <t>หมวดค่าครุภัณฑ์ ที่ดิน และสิ่งก่อสร้าง</t>
  </si>
  <si>
    <t>2.  สาขาวิชาพัฒนาสังคม</t>
  </si>
  <si>
    <t>แผนงานศาสนา ศิลปวัฒนธรรม</t>
  </si>
  <si>
    <t>กองทุนทำนุบำรุงศิลปะและวัฒนธรรม 0700 :</t>
  </si>
  <si>
    <t>เดือน ต.ค. 49</t>
  </si>
  <si>
    <t>เดือน พ.ย. 49</t>
  </si>
  <si>
    <t>เดือน ธ.ค. 49</t>
  </si>
  <si>
    <t>เดือน ม.ค. 50</t>
  </si>
  <si>
    <t>เดือน ก.พ. 50</t>
  </si>
  <si>
    <t>เดือน มี.ค. 50</t>
  </si>
  <si>
    <t xml:space="preserve">ปีงบประมาณ 2550  </t>
  </si>
  <si>
    <t xml:space="preserve">4.  สาขาวิชาพัฒนาสังคม (ต่อ) </t>
  </si>
  <si>
    <t>งบประมาณแผ่นดิน ประจำปี 2550</t>
  </si>
  <si>
    <t>5.6 โครงการวารสารรัฐศาสตร์นเรศวร</t>
  </si>
  <si>
    <t>5.7 โครงการรัฐศาสตร์สัญจร</t>
  </si>
  <si>
    <t>1.20 โครงการกิจกรรมนิสิตและกิจกรรมกีฬา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</si>
</sst>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\-\ \(#,##0.00\)"/>
  </numFmts>
  <fonts count="7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3" fontId="1" fillId="0" borderId="0" xfId="15" applyFont="1" applyAlignment="1">
      <alignment horizontal="center"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3" fillId="2" borderId="1" xfId="15" applyFont="1" applyFill="1" applyBorder="1" applyAlignment="1">
      <alignment horizontal="center" vertical="center"/>
    </xf>
    <xf numFmtId="43" fontId="4" fillId="0" borderId="2" xfId="15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3" xfId="15" applyFont="1" applyBorder="1" applyAlignment="1">
      <alignment shrinkToFit="1"/>
    </xf>
    <xf numFmtId="187" fontId="2" fillId="0" borderId="3" xfId="15" applyNumberFormat="1" applyFont="1" applyBorder="1" applyAlignment="1">
      <alignment/>
    </xf>
    <xf numFmtId="43" fontId="3" fillId="0" borderId="2" xfId="15" applyFont="1" applyBorder="1" applyAlignment="1">
      <alignment horizontal="right"/>
    </xf>
    <xf numFmtId="43" fontId="3" fillId="0" borderId="3" xfId="15" applyFont="1" applyBorder="1" applyAlignment="1">
      <alignment/>
    </xf>
    <xf numFmtId="187" fontId="3" fillId="0" borderId="3" xfId="15" applyNumberFormat="1" applyFont="1" applyBorder="1" applyAlignment="1">
      <alignment/>
    </xf>
    <xf numFmtId="43" fontId="2" fillId="0" borderId="3" xfId="15" applyFont="1" applyBorder="1" applyAlignment="1">
      <alignment horizontal="left"/>
    </xf>
    <xf numFmtId="43" fontId="3" fillId="0" borderId="3" xfId="15" applyFont="1" applyBorder="1" applyAlignment="1">
      <alignment horizontal="right"/>
    </xf>
    <xf numFmtId="43" fontId="3" fillId="0" borderId="1" xfId="15" applyFont="1" applyBorder="1" applyAlignment="1">
      <alignment/>
    </xf>
    <xf numFmtId="43" fontId="3" fillId="0" borderId="1" xfId="15" applyFont="1" applyBorder="1" applyAlignment="1">
      <alignment shrinkToFit="1"/>
    </xf>
    <xf numFmtId="187" fontId="3" fillId="0" borderId="1" xfId="15" applyNumberFormat="1" applyFont="1" applyBorder="1" applyAlignment="1">
      <alignment/>
    </xf>
    <xf numFmtId="43" fontId="2" fillId="0" borderId="0" xfId="15" applyFont="1" applyBorder="1" applyAlignment="1">
      <alignment/>
    </xf>
    <xf numFmtId="187" fontId="2" fillId="0" borderId="0" xfId="15" applyNumberFormat="1" applyFont="1" applyBorder="1" applyAlignment="1">
      <alignment/>
    </xf>
    <xf numFmtId="43" fontId="2" fillId="0" borderId="0" xfId="15" applyFont="1" applyFill="1" applyBorder="1" applyAlignment="1">
      <alignment/>
    </xf>
    <xf numFmtId="187" fontId="2" fillId="0" borderId="0" xfId="15" applyNumberFormat="1" applyFont="1" applyFill="1" applyBorder="1" applyAlignment="1">
      <alignment/>
    </xf>
    <xf numFmtId="43" fontId="2" fillId="0" borderId="2" xfId="15" applyFont="1" applyBorder="1" applyAlignment="1">
      <alignment horizontal="left"/>
    </xf>
    <xf numFmtId="43" fontId="3" fillId="0" borderId="0" xfId="15" applyFont="1" applyBorder="1" applyAlignment="1">
      <alignment horizontal="right"/>
    </xf>
    <xf numFmtId="43" fontId="3" fillId="0" borderId="0" xfId="15" applyFont="1" applyBorder="1" applyAlignment="1">
      <alignment/>
    </xf>
    <xf numFmtId="187" fontId="3" fillId="0" borderId="0" xfId="15" applyNumberFormat="1" applyFont="1" applyBorder="1" applyAlignment="1">
      <alignment/>
    </xf>
    <xf numFmtId="43" fontId="2" fillId="0" borderId="0" xfId="15" applyFont="1" applyFill="1" applyAlignment="1">
      <alignment/>
    </xf>
    <xf numFmtId="43" fontId="3" fillId="3" borderId="1" xfId="15" applyFont="1" applyFill="1" applyBorder="1" applyAlignment="1">
      <alignment horizontal="center" vertical="center"/>
    </xf>
    <xf numFmtId="43" fontId="2" fillId="0" borderId="2" xfId="15" applyFont="1" applyFill="1" applyBorder="1" applyAlignment="1">
      <alignment/>
    </xf>
    <xf numFmtId="43" fontId="2" fillId="0" borderId="1" xfId="15" applyFont="1" applyBorder="1" applyAlignment="1">
      <alignment/>
    </xf>
    <xf numFmtId="43" fontId="4" fillId="0" borderId="3" xfId="15" applyFont="1" applyBorder="1" applyAlignment="1">
      <alignment/>
    </xf>
    <xf numFmtId="43" fontId="2" fillId="0" borderId="3" xfId="15" applyFont="1" applyFill="1" applyBorder="1" applyAlignment="1">
      <alignment/>
    </xf>
    <xf numFmtId="43" fontId="3" fillId="0" borderId="1" xfId="15" applyFont="1" applyFill="1" applyBorder="1" applyAlignment="1">
      <alignment/>
    </xf>
    <xf numFmtId="43" fontId="2" fillId="0" borderId="4" xfId="15" applyFont="1" applyBorder="1" applyAlignment="1">
      <alignment/>
    </xf>
    <xf numFmtId="49" fontId="2" fillId="0" borderId="3" xfId="15" applyNumberFormat="1" applyFont="1" applyBorder="1" applyAlignment="1">
      <alignment/>
    </xf>
    <xf numFmtId="187" fontId="2" fillId="0" borderId="2" xfId="15" applyNumberFormat="1" applyFont="1" applyBorder="1" applyAlignment="1">
      <alignment/>
    </xf>
    <xf numFmtId="43" fontId="3" fillId="0" borderId="0" xfId="15" applyFont="1" applyFill="1" applyBorder="1" applyAlignment="1">
      <alignment/>
    </xf>
    <xf numFmtId="43" fontId="3" fillId="0" borderId="3" xfId="15" applyFont="1" applyFill="1" applyBorder="1" applyAlignment="1">
      <alignment/>
    </xf>
    <xf numFmtId="43" fontId="5" fillId="0" borderId="0" xfId="15" applyFont="1" applyBorder="1" applyAlignment="1">
      <alignment/>
    </xf>
    <xf numFmtId="43" fontId="3" fillId="0" borderId="4" xfId="15" applyFont="1" applyBorder="1" applyAlignment="1">
      <alignment horizontal="right"/>
    </xf>
    <xf numFmtId="43" fontId="3" fillId="0" borderId="4" xfId="15" applyFont="1" applyBorder="1" applyAlignment="1">
      <alignment/>
    </xf>
    <xf numFmtId="187" fontId="3" fillId="0" borderId="4" xfId="15" applyNumberFormat="1" applyFont="1" applyBorder="1" applyAlignment="1">
      <alignment/>
    </xf>
    <xf numFmtId="0" fontId="6" fillId="0" borderId="0" xfId="0" applyFont="1" applyAlignment="1">
      <alignment/>
    </xf>
    <xf numFmtId="43" fontId="3" fillId="0" borderId="3" xfId="15" applyFont="1" applyBorder="1" applyAlignment="1">
      <alignment horizontal="right" shrinkToFit="1"/>
    </xf>
    <xf numFmtId="43" fontId="2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right" shrinkToFit="1"/>
    </xf>
    <xf numFmtId="43" fontId="3" fillId="0" borderId="5" xfId="15" applyFont="1" applyBorder="1" applyAlignment="1">
      <alignment/>
    </xf>
    <xf numFmtId="43" fontId="3" fillId="0" borderId="6" xfId="15" applyFont="1" applyBorder="1" applyAlignment="1">
      <alignment/>
    </xf>
    <xf numFmtId="43" fontId="3" fillId="0" borderId="3" xfId="15" applyFont="1" applyBorder="1" applyAlignment="1">
      <alignment shrinkToFit="1"/>
    </xf>
    <xf numFmtId="187" fontId="3" fillId="0" borderId="0" xfId="15" applyNumberFormat="1" applyFont="1" applyFill="1" applyBorder="1" applyAlignment="1">
      <alignment/>
    </xf>
    <xf numFmtId="43" fontId="1" fillId="0" borderId="0" xfId="15" applyFont="1" applyAlignment="1">
      <alignment horizontal="center"/>
    </xf>
    <xf numFmtId="43" fontId="3" fillId="2" borderId="3" xfId="15" applyFont="1" applyFill="1" applyBorder="1" applyAlignment="1">
      <alignment horizontal="center" vertical="center"/>
    </xf>
    <xf numFmtId="43" fontId="3" fillId="2" borderId="1" xfId="15" applyFont="1" applyFill="1" applyBorder="1" applyAlignment="1">
      <alignment horizontal="center" vertical="center"/>
    </xf>
    <xf numFmtId="43" fontId="3" fillId="2" borderId="4" xfId="15" applyFont="1" applyFill="1" applyBorder="1" applyAlignment="1">
      <alignment horizontal="center" vertical="center" shrinkToFit="1"/>
    </xf>
    <xf numFmtId="43" fontId="3" fillId="2" borderId="6" xfId="15" applyFont="1" applyFill="1" applyBorder="1" applyAlignment="1">
      <alignment horizontal="center" vertical="center" shrinkToFit="1"/>
    </xf>
    <xf numFmtId="43" fontId="3" fillId="0" borderId="0" xfId="15" applyFont="1" applyFill="1" applyBorder="1" applyAlignment="1">
      <alignment horizontal="center" vertical="center"/>
    </xf>
    <xf numFmtId="43" fontId="3" fillId="3" borderId="3" xfId="15" applyFont="1" applyFill="1" applyBorder="1" applyAlignment="1">
      <alignment horizontal="center" vertical="center"/>
    </xf>
    <xf numFmtId="43" fontId="3" fillId="3" borderId="1" xfId="15" applyFont="1" applyFill="1" applyBorder="1" applyAlignment="1">
      <alignment horizontal="center" vertical="center"/>
    </xf>
    <xf numFmtId="43" fontId="3" fillId="3" borderId="4" xfId="15" applyFont="1" applyFill="1" applyBorder="1" applyAlignment="1">
      <alignment horizontal="center" vertical="center" shrinkToFit="1"/>
    </xf>
    <xf numFmtId="43" fontId="3" fillId="3" borderId="6" xfId="15" applyFont="1" applyFill="1" applyBorder="1" applyAlignment="1">
      <alignment horizontal="center" vertical="center" shrinkToFit="1"/>
    </xf>
    <xf numFmtId="43" fontId="5" fillId="0" borderId="0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50" zoomScaleNormal="150" workbookViewId="0" topLeftCell="F16">
      <selection activeCell="L27" sqref="L27"/>
    </sheetView>
  </sheetViews>
  <sheetFormatPr defaultColWidth="9.140625" defaultRowHeight="12.75"/>
  <cols>
    <col min="1" max="1" width="45.57421875" style="3" customWidth="1"/>
    <col min="2" max="2" width="12.00390625" style="3" customWidth="1"/>
    <col min="3" max="4" width="10.28125" style="3" customWidth="1"/>
    <col min="5" max="5" width="11.421875" style="3" customWidth="1"/>
    <col min="6" max="11" width="10.140625" style="3" customWidth="1"/>
    <col min="12" max="12" width="10.7109375" style="3" customWidth="1"/>
    <col min="13" max="13" width="11.7109375" style="3" customWidth="1"/>
  </cols>
  <sheetData>
    <row r="1" spans="1:13" ht="26.25">
      <c r="A1" s="50" t="s">
        <v>163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6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6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26.25">
      <c r="A4" s="2" t="s">
        <v>1</v>
      </c>
    </row>
    <row r="5" spans="1:13" ht="21">
      <c r="A5" s="51" t="s">
        <v>2</v>
      </c>
      <c r="B5" s="51" t="s">
        <v>3</v>
      </c>
      <c r="C5" s="51" t="s">
        <v>4</v>
      </c>
      <c r="D5" s="53" t="s">
        <v>5</v>
      </c>
      <c r="E5" s="51" t="s">
        <v>6</v>
      </c>
      <c r="F5" s="51" t="s">
        <v>7</v>
      </c>
      <c r="G5" s="51"/>
      <c r="H5" s="51"/>
      <c r="I5" s="51"/>
      <c r="J5" s="51"/>
      <c r="K5" s="51"/>
      <c r="L5" s="51" t="s">
        <v>8</v>
      </c>
      <c r="M5" s="51" t="s">
        <v>9</v>
      </c>
    </row>
    <row r="6" spans="1:13" ht="21.75" thickBot="1">
      <c r="A6" s="52"/>
      <c r="B6" s="52"/>
      <c r="C6" s="52"/>
      <c r="D6" s="54"/>
      <c r="E6" s="52"/>
      <c r="F6" s="4" t="s">
        <v>155</v>
      </c>
      <c r="G6" s="4" t="s">
        <v>156</v>
      </c>
      <c r="H6" s="4" t="s">
        <v>157</v>
      </c>
      <c r="I6" s="4" t="s">
        <v>158</v>
      </c>
      <c r="J6" s="4" t="s">
        <v>159</v>
      </c>
      <c r="K6" s="4" t="s">
        <v>160</v>
      </c>
      <c r="L6" s="52"/>
      <c r="M6" s="52"/>
    </row>
    <row r="7" spans="1:13" ht="21.75" thickTop="1">
      <c r="A7" s="5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1">
      <c r="A8" s="7" t="s">
        <v>11</v>
      </c>
      <c r="B8" s="7">
        <v>1043200</v>
      </c>
      <c r="C8" s="7">
        <v>0</v>
      </c>
      <c r="D8" s="7">
        <v>0</v>
      </c>
      <c r="E8" s="7">
        <f>B8+D8-C8</f>
        <v>1043200</v>
      </c>
      <c r="F8" s="8">
        <v>230130</v>
      </c>
      <c r="G8" s="8">
        <v>230130</v>
      </c>
      <c r="H8" s="7">
        <v>230130</v>
      </c>
      <c r="I8" s="7"/>
      <c r="J8" s="7"/>
      <c r="K8" s="7"/>
      <c r="L8" s="8">
        <f>SUM(F8:K8)</f>
        <v>690390</v>
      </c>
      <c r="M8" s="9">
        <f>E8-(SUM(F8:K8))</f>
        <v>352810</v>
      </c>
    </row>
    <row r="9" spans="1:13" s="42" customFormat="1" ht="21">
      <c r="A9" s="10" t="s">
        <v>12</v>
      </c>
      <c r="B9" s="11">
        <f>SUM(B8)</f>
        <v>1043200</v>
      </c>
      <c r="C9" s="11">
        <f>SUM(C8)</f>
        <v>0</v>
      </c>
      <c r="D9" s="11">
        <f>SUM(D8)</f>
        <v>0</v>
      </c>
      <c r="E9" s="11">
        <f>B9+D9-C9</f>
        <v>1043200</v>
      </c>
      <c r="F9" s="48">
        <f>SUM(F8)</f>
        <v>230130</v>
      </c>
      <c r="G9" s="48">
        <f>SUM(G8)</f>
        <v>230130</v>
      </c>
      <c r="H9" s="11">
        <f>SUM(H8)</f>
        <v>230130</v>
      </c>
      <c r="I9" s="11"/>
      <c r="J9" s="11"/>
      <c r="K9" s="11"/>
      <c r="L9" s="48">
        <f>SUM(F9:K9)</f>
        <v>690390</v>
      </c>
      <c r="M9" s="12">
        <f>E9-(SUM(F9:K9))</f>
        <v>352810</v>
      </c>
    </row>
    <row r="10" spans="1:13" ht="21">
      <c r="A10" s="5" t="s">
        <v>13</v>
      </c>
      <c r="B10" s="7"/>
      <c r="C10" s="7"/>
      <c r="D10" s="7"/>
      <c r="E10" s="7"/>
      <c r="F10" s="8"/>
      <c r="G10" s="7"/>
      <c r="H10" s="7"/>
      <c r="I10" s="7"/>
      <c r="J10" s="7"/>
      <c r="K10" s="7"/>
      <c r="L10" s="7"/>
      <c r="M10" s="9"/>
    </row>
    <row r="11" spans="1:13" ht="21">
      <c r="A11" s="5" t="s">
        <v>14</v>
      </c>
      <c r="B11" s="7"/>
      <c r="C11" s="7"/>
      <c r="D11" s="7"/>
      <c r="E11" s="7"/>
      <c r="F11" s="8"/>
      <c r="G11" s="7"/>
      <c r="H11" s="7"/>
      <c r="I11" s="7"/>
      <c r="J11" s="7"/>
      <c r="K11" s="7"/>
      <c r="L11" s="7"/>
      <c r="M11" s="9"/>
    </row>
    <row r="12" spans="1:13" ht="21">
      <c r="A12" s="13" t="s">
        <v>15</v>
      </c>
      <c r="B12" s="7">
        <v>124800</v>
      </c>
      <c r="C12" s="7"/>
      <c r="D12" s="7">
        <v>0</v>
      </c>
      <c r="E12" s="7">
        <f>B12+D12-C12</f>
        <v>124800</v>
      </c>
      <c r="F12" s="7">
        <v>0</v>
      </c>
      <c r="G12" s="7">
        <v>0</v>
      </c>
      <c r="H12" s="7">
        <v>32310</v>
      </c>
      <c r="I12" s="7"/>
      <c r="J12" s="7"/>
      <c r="K12" s="7"/>
      <c r="L12" s="7">
        <f>SUM(F12:K12)</f>
        <v>32310</v>
      </c>
      <c r="M12" s="9">
        <f>E12-(SUM(F12:K12))</f>
        <v>92490</v>
      </c>
    </row>
    <row r="13" spans="1:13" s="42" customFormat="1" ht="21">
      <c r="A13" s="14" t="s">
        <v>16</v>
      </c>
      <c r="B13" s="11">
        <f>SUM(B12:B12)</f>
        <v>124800</v>
      </c>
      <c r="C13" s="11"/>
      <c r="D13" s="11">
        <v>0</v>
      </c>
      <c r="E13" s="11">
        <f>B13+D13-C13</f>
        <v>124800</v>
      </c>
      <c r="F13" s="11">
        <v>0</v>
      </c>
      <c r="G13" s="11">
        <v>0</v>
      </c>
      <c r="H13" s="11">
        <f>SUM(H12)</f>
        <v>32310</v>
      </c>
      <c r="I13" s="11"/>
      <c r="J13" s="11"/>
      <c r="K13" s="11"/>
      <c r="L13" s="11">
        <f>SUM(F13:K13)</f>
        <v>32310</v>
      </c>
      <c r="M13" s="12">
        <f>E13-(SUM(F13:K13))</f>
        <v>92490</v>
      </c>
    </row>
    <row r="14" spans="1:13" s="42" customFormat="1" ht="21.75" thickBot="1">
      <c r="A14" s="14" t="s">
        <v>17</v>
      </c>
      <c r="B14" s="15">
        <f>B8+B13</f>
        <v>1168000</v>
      </c>
      <c r="C14" s="15"/>
      <c r="D14" s="15">
        <f>D8+D13</f>
        <v>0</v>
      </c>
      <c r="E14" s="15">
        <f>E8+E13</f>
        <v>1168000</v>
      </c>
      <c r="F14" s="16">
        <f>SUM(F13+F9)</f>
        <v>230130</v>
      </c>
      <c r="G14" s="15">
        <f>SUM(G13+G9)</f>
        <v>230130</v>
      </c>
      <c r="H14" s="15">
        <f>SUM(H13+H9)</f>
        <v>262440</v>
      </c>
      <c r="I14" s="15"/>
      <c r="J14" s="15"/>
      <c r="K14" s="15"/>
      <c r="L14" s="16">
        <f>SUM(L13+L9)</f>
        <v>722700</v>
      </c>
      <c r="M14" s="17">
        <f>E14-(SUM(F14:K14))</f>
        <v>445300</v>
      </c>
    </row>
    <row r="15" spans="1:13" ht="21.75" thickTop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</row>
    <row r="16" ht="26.25">
      <c r="A16" s="2" t="s">
        <v>18</v>
      </c>
    </row>
    <row r="17" spans="1:13" ht="21">
      <c r="A17" s="51" t="s">
        <v>2</v>
      </c>
      <c r="B17" s="51" t="s">
        <v>3</v>
      </c>
      <c r="C17" s="51" t="s">
        <v>4</v>
      </c>
      <c r="D17" s="53" t="s">
        <v>5</v>
      </c>
      <c r="E17" s="51" t="s">
        <v>6</v>
      </c>
      <c r="F17" s="51" t="s">
        <v>19</v>
      </c>
      <c r="G17" s="51"/>
      <c r="H17" s="51"/>
      <c r="I17" s="51"/>
      <c r="J17" s="51"/>
      <c r="K17" s="51"/>
      <c r="L17" s="51" t="s">
        <v>8</v>
      </c>
      <c r="M17" s="55"/>
    </row>
    <row r="18" spans="1:13" ht="21.75" thickBot="1">
      <c r="A18" s="52"/>
      <c r="B18" s="52"/>
      <c r="C18" s="52"/>
      <c r="D18" s="54"/>
      <c r="E18" s="52"/>
      <c r="F18" s="4" t="s">
        <v>155</v>
      </c>
      <c r="G18" s="4" t="s">
        <v>156</v>
      </c>
      <c r="H18" s="4" t="s">
        <v>157</v>
      </c>
      <c r="I18" s="4" t="s">
        <v>158</v>
      </c>
      <c r="J18" s="4" t="s">
        <v>159</v>
      </c>
      <c r="K18" s="4" t="s">
        <v>160</v>
      </c>
      <c r="L18" s="52"/>
      <c r="M18" s="55"/>
    </row>
    <row r="19" spans="1:13" ht="21.75" thickTop="1">
      <c r="A19" s="5" t="s">
        <v>20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0"/>
    </row>
    <row r="20" spans="1:13" ht="21">
      <c r="A20" s="7" t="s">
        <v>21</v>
      </c>
      <c r="B20" s="7">
        <v>0</v>
      </c>
      <c r="C20" s="7">
        <v>0</v>
      </c>
      <c r="D20" s="7">
        <v>0</v>
      </c>
      <c r="E20" s="7">
        <v>0</v>
      </c>
      <c r="F20" s="7">
        <v>20260</v>
      </c>
      <c r="G20" s="7">
        <v>20260</v>
      </c>
      <c r="H20" s="7">
        <v>20260</v>
      </c>
      <c r="I20" s="7"/>
      <c r="J20" s="7"/>
      <c r="K20" s="7"/>
      <c r="L20" s="7">
        <f>SUM(F20:K20)</f>
        <v>60780</v>
      </c>
      <c r="M20" s="21"/>
    </row>
    <row r="21" spans="1:13" ht="21">
      <c r="A21" s="22" t="s">
        <v>22</v>
      </c>
      <c r="B21" s="11">
        <v>0</v>
      </c>
      <c r="C21" s="7">
        <v>0</v>
      </c>
      <c r="D21" s="7">
        <v>0</v>
      </c>
      <c r="E21" s="7">
        <v>0</v>
      </c>
      <c r="F21" s="7">
        <v>0</v>
      </c>
      <c r="G21" s="7">
        <v>21616.5</v>
      </c>
      <c r="H21" s="7">
        <v>0</v>
      </c>
      <c r="I21" s="7"/>
      <c r="J21" s="7"/>
      <c r="K21" s="7"/>
      <c r="L21" s="7">
        <f>SUM(F21:K21)</f>
        <v>21616.5</v>
      </c>
      <c r="M21" s="21"/>
    </row>
    <row r="22" spans="1:13" ht="21">
      <c r="A22" s="6" t="s">
        <v>23</v>
      </c>
      <c r="B22" s="7">
        <v>0</v>
      </c>
      <c r="C22" s="7">
        <v>0</v>
      </c>
      <c r="D22" s="7">
        <v>0</v>
      </c>
      <c r="E22" s="7">
        <v>0</v>
      </c>
      <c r="F22" s="8">
        <v>650680</v>
      </c>
      <c r="G22" s="8">
        <v>650680</v>
      </c>
      <c r="H22" s="7">
        <v>683720</v>
      </c>
      <c r="I22" s="7"/>
      <c r="J22" s="7"/>
      <c r="K22" s="7"/>
      <c r="L22" s="8">
        <f>SUM(F22:K22)</f>
        <v>1985080</v>
      </c>
      <c r="M22" s="21"/>
    </row>
    <row r="23" spans="1:13" s="42" customFormat="1" ht="21.75" thickBot="1">
      <c r="A23" s="14" t="s">
        <v>24</v>
      </c>
      <c r="B23" s="15">
        <f aca="true" t="shared" si="0" ref="B23:L23">SUM(B20:B22)</f>
        <v>0</v>
      </c>
      <c r="C23" s="15">
        <f t="shared" si="0"/>
        <v>0</v>
      </c>
      <c r="D23" s="15">
        <f t="shared" si="0"/>
        <v>0</v>
      </c>
      <c r="E23" s="15">
        <f t="shared" si="0"/>
        <v>0</v>
      </c>
      <c r="F23" s="16">
        <f t="shared" si="0"/>
        <v>670940</v>
      </c>
      <c r="G23" s="16">
        <f t="shared" si="0"/>
        <v>692556.5</v>
      </c>
      <c r="H23" s="15">
        <f>SUM(H20:H22)</f>
        <v>703980</v>
      </c>
      <c r="I23" s="15"/>
      <c r="J23" s="15"/>
      <c r="K23" s="15"/>
      <c r="L23" s="16">
        <f t="shared" si="0"/>
        <v>2067476.5</v>
      </c>
      <c r="M23" s="49"/>
    </row>
    <row r="24" ht="21.75" thickTop="1"/>
  </sheetData>
  <mergeCells count="18">
    <mergeCell ref="E17:E18"/>
    <mergeCell ref="F17:K17"/>
    <mergeCell ref="L17:L18"/>
    <mergeCell ref="M17:M18"/>
    <mergeCell ref="A17:A18"/>
    <mergeCell ref="B17:B18"/>
    <mergeCell ref="C17:C18"/>
    <mergeCell ref="D17:D18"/>
    <mergeCell ref="A1:M1"/>
    <mergeCell ref="A2:M2"/>
    <mergeCell ref="A5:A6"/>
    <mergeCell ref="B5:B6"/>
    <mergeCell ref="C5:C6"/>
    <mergeCell ref="D5:D6"/>
    <mergeCell ref="E5:E6"/>
    <mergeCell ref="F5:K5"/>
    <mergeCell ref="L5:L6"/>
    <mergeCell ref="M5:M6"/>
  </mergeCells>
  <printOptions/>
  <pageMargins left="0.3937007874015748" right="0.07874015748031496" top="0.3937007874015748" bottom="0.1968503937007874" header="0.07874015748031496" footer="0.0787401574803149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2"/>
  <sheetViews>
    <sheetView zoomScale="150" zoomScaleNormal="150" workbookViewId="0" topLeftCell="B193">
      <selection activeCell="I201" sqref="I201"/>
    </sheetView>
  </sheetViews>
  <sheetFormatPr defaultColWidth="9.140625" defaultRowHeight="12.75"/>
  <cols>
    <col min="1" max="1" width="43.8515625" style="3" customWidth="1"/>
    <col min="2" max="2" width="12.00390625" style="3" customWidth="1"/>
    <col min="3" max="3" width="11.57421875" style="3" customWidth="1"/>
    <col min="4" max="4" width="11.28125" style="3" customWidth="1"/>
    <col min="5" max="5" width="12.28125" style="3" customWidth="1"/>
    <col min="6" max="6" width="10.57421875" style="3" customWidth="1"/>
    <col min="7" max="7" width="10.7109375" style="3" customWidth="1"/>
    <col min="8" max="8" width="10.140625" style="26" customWidth="1"/>
    <col min="9" max="9" width="10.421875" style="3" customWidth="1"/>
    <col min="10" max="10" width="10.57421875" style="3" customWidth="1"/>
    <col min="11" max="11" width="10.140625" style="3" customWidth="1"/>
    <col min="12" max="12" width="11.00390625" style="3" customWidth="1"/>
    <col min="13" max="13" width="11.28125" style="3" customWidth="1"/>
  </cols>
  <sheetData>
    <row r="1" spans="1:13" ht="26.25">
      <c r="A1" s="50" t="s">
        <v>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6.2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ht="26.25">
      <c r="A3" s="2" t="s">
        <v>26</v>
      </c>
    </row>
    <row r="4" spans="1:13" ht="21">
      <c r="A4" s="56" t="s">
        <v>2</v>
      </c>
      <c r="B4" s="56" t="s">
        <v>3</v>
      </c>
      <c r="C4" s="56" t="s">
        <v>4</v>
      </c>
      <c r="D4" s="56" t="s">
        <v>5</v>
      </c>
      <c r="E4" s="56" t="s">
        <v>6</v>
      </c>
      <c r="F4" s="56" t="s">
        <v>161</v>
      </c>
      <c r="G4" s="56"/>
      <c r="H4" s="56"/>
      <c r="I4" s="56"/>
      <c r="J4" s="56"/>
      <c r="K4" s="56"/>
      <c r="L4" s="56" t="s">
        <v>8</v>
      </c>
      <c r="M4" s="56" t="s">
        <v>9</v>
      </c>
    </row>
    <row r="5" spans="1:13" ht="21.75" thickBot="1">
      <c r="A5" s="57"/>
      <c r="B5" s="57"/>
      <c r="C5" s="57"/>
      <c r="D5" s="57"/>
      <c r="E5" s="57"/>
      <c r="F5" s="27" t="s">
        <v>155</v>
      </c>
      <c r="G5" s="27" t="s">
        <v>156</v>
      </c>
      <c r="H5" s="27" t="s">
        <v>157</v>
      </c>
      <c r="I5" s="27" t="s">
        <v>158</v>
      </c>
      <c r="J5" s="27" t="s">
        <v>159</v>
      </c>
      <c r="K5" s="27" t="s">
        <v>160</v>
      </c>
      <c r="L5" s="57"/>
      <c r="M5" s="57"/>
    </row>
    <row r="6" spans="1:13" ht="21.75" thickTop="1">
      <c r="A6" s="5" t="s">
        <v>27</v>
      </c>
      <c r="B6" s="6"/>
      <c r="C6" s="6"/>
      <c r="D6" s="6"/>
      <c r="E6" s="6"/>
      <c r="F6" s="6"/>
      <c r="G6" s="6"/>
      <c r="H6" s="28"/>
      <c r="I6" s="6"/>
      <c r="J6" s="6"/>
      <c r="K6" s="6"/>
      <c r="L6" s="6"/>
      <c r="M6" s="6"/>
    </row>
    <row r="7" spans="1:13" ht="21">
      <c r="A7" s="7" t="s">
        <v>28</v>
      </c>
      <c r="B7" s="7">
        <v>1157040</v>
      </c>
      <c r="C7" s="7">
        <v>0</v>
      </c>
      <c r="D7" s="7">
        <v>0</v>
      </c>
      <c r="E7" s="7">
        <f>SUM(B7:B7)</f>
        <v>1157040</v>
      </c>
      <c r="F7" s="7">
        <v>43482</v>
      </c>
      <c r="G7" s="7">
        <v>59036</v>
      </c>
      <c r="H7" s="7">
        <v>85024</v>
      </c>
      <c r="I7" s="7"/>
      <c r="J7" s="7"/>
      <c r="K7" s="7"/>
      <c r="L7" s="7">
        <f>SUM(F7+G7+H7+I7+J7+K7)</f>
        <v>187542</v>
      </c>
      <c r="M7" s="9">
        <f>E7-(SUM(F7:K7))</f>
        <v>969498</v>
      </c>
    </row>
    <row r="8" spans="1:13" ht="21">
      <c r="A8" s="7" t="s">
        <v>29</v>
      </c>
      <c r="B8" s="7">
        <v>223680</v>
      </c>
      <c r="C8" s="7">
        <v>0</v>
      </c>
      <c r="D8" s="7">
        <v>0</v>
      </c>
      <c r="E8" s="7">
        <v>223680</v>
      </c>
      <c r="F8" s="7">
        <v>9320</v>
      </c>
      <c r="G8" s="7">
        <v>15210</v>
      </c>
      <c r="H8" s="7">
        <v>15210</v>
      </c>
      <c r="I8" s="7"/>
      <c r="J8" s="7"/>
      <c r="K8" s="7"/>
      <c r="L8" s="7">
        <f>SUM(F8+G8+H8+I8+J8+K8)</f>
        <v>39740</v>
      </c>
      <c r="M8" s="9">
        <f>E8-(SUM(F8:K8))</f>
        <v>183940</v>
      </c>
    </row>
    <row r="9" spans="1:13" ht="21">
      <c r="A9" s="7" t="s">
        <v>30</v>
      </c>
      <c r="B9" s="7">
        <v>74560</v>
      </c>
      <c r="C9" s="7">
        <v>0</v>
      </c>
      <c r="D9" s="7">
        <v>0</v>
      </c>
      <c r="E9" s="7">
        <v>74560</v>
      </c>
      <c r="F9" s="7">
        <v>0</v>
      </c>
      <c r="G9" s="7">
        <v>0</v>
      </c>
      <c r="H9" s="7">
        <v>0</v>
      </c>
      <c r="I9" s="7"/>
      <c r="J9" s="7"/>
      <c r="K9" s="7"/>
      <c r="L9" s="7">
        <v>0</v>
      </c>
      <c r="M9" s="9">
        <f>E9-(SUM(F9:K9))</f>
        <v>74560</v>
      </c>
    </row>
    <row r="10" spans="1:13" ht="21">
      <c r="A10" s="7" t="s">
        <v>31</v>
      </c>
      <c r="B10" s="7">
        <v>182520</v>
      </c>
      <c r="C10" s="7">
        <v>0</v>
      </c>
      <c r="D10" s="7">
        <v>0</v>
      </c>
      <c r="E10" s="7">
        <v>182520</v>
      </c>
      <c r="F10" s="7">
        <v>9320</v>
      </c>
      <c r="G10" s="7">
        <v>21100</v>
      </c>
      <c r="H10" s="7">
        <v>15210</v>
      </c>
      <c r="I10" s="7"/>
      <c r="J10" s="7"/>
      <c r="K10" s="7"/>
      <c r="L10" s="7">
        <f>SUM(F10+G10+H10+I10+J10+K10)</f>
        <v>45630</v>
      </c>
      <c r="M10" s="9">
        <f>E10-(SUM(F10:K10))</f>
        <v>136890</v>
      </c>
    </row>
    <row r="11" spans="1:13" ht="21">
      <c r="A11" s="7" t="s">
        <v>32</v>
      </c>
      <c r="B11" s="7">
        <v>365040</v>
      </c>
      <c r="C11" s="7">
        <v>182520</v>
      </c>
      <c r="D11" s="7">
        <v>0</v>
      </c>
      <c r="E11" s="7">
        <f>SUM(B11+D11-C11)</f>
        <v>182520</v>
      </c>
      <c r="F11" s="7">
        <v>0</v>
      </c>
      <c r="G11" s="7">
        <v>0</v>
      </c>
      <c r="H11" s="7">
        <v>0</v>
      </c>
      <c r="I11" s="7"/>
      <c r="J11" s="7"/>
      <c r="K11" s="7"/>
      <c r="L11" s="7">
        <f>SUM(F11+G11+H11+I11+J11+K11)</f>
        <v>0</v>
      </c>
      <c r="M11" s="9">
        <f>E11-(SUM(F11:K11))</f>
        <v>182520</v>
      </c>
    </row>
    <row r="12" spans="1:13" ht="21.75" thickBot="1">
      <c r="A12" s="14" t="s">
        <v>33</v>
      </c>
      <c r="B12" s="15">
        <f>SUM(B7:B11)</f>
        <v>2002840</v>
      </c>
      <c r="C12" s="15">
        <f>SUM(C7:C11)</f>
        <v>182520</v>
      </c>
      <c r="D12" s="15">
        <f>SUM(D7:D11)</f>
        <v>0</v>
      </c>
      <c r="E12" s="15">
        <f>B12+D12-C12</f>
        <v>1820320</v>
      </c>
      <c r="F12" s="15">
        <f>SUM(F7:F11)</f>
        <v>62122</v>
      </c>
      <c r="G12" s="15">
        <f>SUM(G7:G11)</f>
        <v>95346</v>
      </c>
      <c r="H12" s="15">
        <f>SUM(H7:H11)</f>
        <v>115444</v>
      </c>
      <c r="I12" s="15"/>
      <c r="J12" s="29"/>
      <c r="K12" s="29"/>
      <c r="L12" s="15">
        <f>SUM(L7:L11)</f>
        <v>272912</v>
      </c>
      <c r="M12" s="17">
        <f>SUM(M7:M11)</f>
        <v>1547408</v>
      </c>
    </row>
    <row r="13" spans="1:13" ht="21.75" thickTop="1">
      <c r="A13" s="30" t="s">
        <v>68</v>
      </c>
      <c r="B13" s="6"/>
      <c r="C13" s="6"/>
      <c r="D13" s="6"/>
      <c r="E13" s="6"/>
      <c r="F13" s="6"/>
      <c r="G13" s="6"/>
      <c r="H13" s="28"/>
      <c r="I13" s="6"/>
      <c r="J13" s="6"/>
      <c r="K13" s="6"/>
      <c r="L13" s="6"/>
      <c r="M13" s="6"/>
    </row>
    <row r="14" spans="1:13" ht="21">
      <c r="A14" s="7" t="s">
        <v>34</v>
      </c>
      <c r="B14" s="7">
        <v>4798560</v>
      </c>
      <c r="C14" s="7">
        <v>240000</v>
      </c>
      <c r="D14" s="7">
        <v>0</v>
      </c>
      <c r="E14" s="7">
        <f>B14+D14-C14</f>
        <v>4558560</v>
      </c>
      <c r="F14" s="7">
        <v>226588</v>
      </c>
      <c r="G14" s="7">
        <v>268183</v>
      </c>
      <c r="H14" s="7">
        <v>416613.03</v>
      </c>
      <c r="I14" s="7"/>
      <c r="J14" s="7"/>
      <c r="K14" s="7"/>
      <c r="L14" s="7">
        <f>SUM(F14+G14+H14+I14+J14+K7)</f>
        <v>911384.03</v>
      </c>
      <c r="M14" s="9">
        <f>E14-(SUM(F14:K14))</f>
        <v>3647175.9699999997</v>
      </c>
    </row>
    <row r="15" spans="1:13" ht="21">
      <c r="A15" s="7" t="s">
        <v>35</v>
      </c>
      <c r="B15" s="7">
        <v>171920</v>
      </c>
      <c r="C15" s="7">
        <v>0</v>
      </c>
      <c r="D15" s="7">
        <v>0</v>
      </c>
      <c r="E15" s="7">
        <f>B15+D15-C15</f>
        <v>171920</v>
      </c>
      <c r="F15" s="7">
        <v>1516</v>
      </c>
      <c r="G15" s="7">
        <v>750</v>
      </c>
      <c r="H15" s="7">
        <v>5590</v>
      </c>
      <c r="I15" s="7"/>
      <c r="J15" s="7"/>
      <c r="K15" s="7"/>
      <c r="L15" s="7">
        <f>SUM(F15+G15+H15+I15+J15+K15)</f>
        <v>7856</v>
      </c>
      <c r="M15" s="9">
        <f>E15-(SUM(F15:K15))</f>
        <v>164064</v>
      </c>
    </row>
    <row r="16" spans="1:13" ht="21">
      <c r="A16" s="7" t="s">
        <v>36</v>
      </c>
      <c r="B16" s="7">
        <v>107140</v>
      </c>
      <c r="C16" s="7">
        <v>0</v>
      </c>
      <c r="D16" s="7">
        <v>0</v>
      </c>
      <c r="E16" s="7">
        <f>B16+D16-C16</f>
        <v>107140</v>
      </c>
      <c r="F16" s="7">
        <v>0</v>
      </c>
      <c r="G16" s="7">
        <v>0</v>
      </c>
      <c r="H16" s="7">
        <v>0</v>
      </c>
      <c r="I16" s="7"/>
      <c r="J16" s="7"/>
      <c r="K16" s="7"/>
      <c r="L16" s="7">
        <v>0</v>
      </c>
      <c r="M16" s="9">
        <f>E16-(SUM(F16:K16))</f>
        <v>107140</v>
      </c>
    </row>
    <row r="17" spans="1:13" ht="21">
      <c r="A17" s="7" t="s">
        <v>37</v>
      </c>
      <c r="B17" s="7">
        <v>294980</v>
      </c>
      <c r="C17" s="7">
        <v>0</v>
      </c>
      <c r="D17" s="7">
        <v>0</v>
      </c>
      <c r="E17" s="7">
        <f>B17+D17-C17</f>
        <v>294980</v>
      </c>
      <c r="F17" s="7">
        <v>1516</v>
      </c>
      <c r="G17" s="7">
        <v>16350</v>
      </c>
      <c r="H17" s="7">
        <v>10132</v>
      </c>
      <c r="I17" s="7"/>
      <c r="J17" s="7"/>
      <c r="K17" s="7"/>
      <c r="L17" s="7">
        <f>SUM(K17+J17+I17+H17+G17+F17)</f>
        <v>27998</v>
      </c>
      <c r="M17" s="9">
        <f>E17-(SUM(F17:K17))</f>
        <v>266982</v>
      </c>
    </row>
    <row r="18" spans="1:13" ht="21">
      <c r="A18" s="7" t="s">
        <v>38</v>
      </c>
      <c r="B18" s="7">
        <v>299060</v>
      </c>
      <c r="C18" s="7">
        <v>0</v>
      </c>
      <c r="D18" s="7">
        <v>92520</v>
      </c>
      <c r="E18" s="7">
        <f>B18+D18-C18</f>
        <v>391580</v>
      </c>
      <c r="F18" s="7">
        <v>0</v>
      </c>
      <c r="G18" s="7">
        <v>9662</v>
      </c>
      <c r="H18" s="7">
        <v>19206</v>
      </c>
      <c r="I18" s="7"/>
      <c r="J18" s="7"/>
      <c r="K18" s="7"/>
      <c r="L18" s="7">
        <f>SUM(F18+G18+H18+I18+J18+K18)</f>
        <v>28868</v>
      </c>
      <c r="M18" s="9">
        <f>E18-(SUM(F18:K18))</f>
        <v>362712</v>
      </c>
    </row>
    <row r="19" spans="1:13" ht="21.75" thickBot="1">
      <c r="A19" s="14" t="s">
        <v>39</v>
      </c>
      <c r="B19" s="15">
        <f aca="true" t="shared" si="0" ref="B19:G19">SUM(B14:B18)</f>
        <v>5671660</v>
      </c>
      <c r="C19" s="15">
        <f t="shared" si="0"/>
        <v>240000</v>
      </c>
      <c r="D19" s="15">
        <f t="shared" si="0"/>
        <v>92520</v>
      </c>
      <c r="E19" s="15">
        <f t="shared" si="0"/>
        <v>5524180</v>
      </c>
      <c r="F19" s="15">
        <f t="shared" si="0"/>
        <v>229620</v>
      </c>
      <c r="G19" s="15">
        <f t="shared" si="0"/>
        <v>294945</v>
      </c>
      <c r="H19" s="15">
        <f>SUM(H14:H18)</f>
        <v>451541.03</v>
      </c>
      <c r="I19" s="15"/>
      <c r="J19" s="29"/>
      <c r="K19" s="29"/>
      <c r="L19" s="15">
        <f>SUM(L14:L18)</f>
        <v>976106.03</v>
      </c>
      <c r="M19" s="17">
        <f>SUM(M14:M18)</f>
        <v>4548073.97</v>
      </c>
    </row>
    <row r="20" spans="1:13" ht="21.75" thickTop="1">
      <c r="A20" s="30" t="s">
        <v>40</v>
      </c>
      <c r="B20" s="6"/>
      <c r="C20" s="6"/>
      <c r="D20" s="6"/>
      <c r="E20" s="6"/>
      <c r="F20" s="6"/>
      <c r="G20" s="6"/>
      <c r="H20" s="28"/>
      <c r="I20" s="6"/>
      <c r="J20" s="6"/>
      <c r="K20" s="6"/>
      <c r="L20" s="6"/>
      <c r="M20" s="6"/>
    </row>
    <row r="21" spans="1:13" ht="21">
      <c r="A21" s="7" t="s">
        <v>34</v>
      </c>
      <c r="B21" s="7">
        <v>280800</v>
      </c>
      <c r="C21" s="7">
        <v>0</v>
      </c>
      <c r="D21" s="7">
        <v>0</v>
      </c>
      <c r="E21" s="7">
        <f>B21+D21-C21</f>
        <v>280800</v>
      </c>
      <c r="F21" s="7">
        <v>0</v>
      </c>
      <c r="G21" s="31">
        <v>603</v>
      </c>
      <c r="H21" s="31">
        <v>3839</v>
      </c>
      <c r="I21" s="7"/>
      <c r="J21" s="7"/>
      <c r="K21" s="7"/>
      <c r="L21" s="7">
        <f>SUM(F21+G21+H21+I21+J21+K7)</f>
        <v>4442</v>
      </c>
      <c r="M21" s="9">
        <f>E21-(SUM(F21:K21))</f>
        <v>276358</v>
      </c>
    </row>
    <row r="22" spans="1:13" ht="21.75" thickBot="1">
      <c r="A22" s="14" t="s">
        <v>41</v>
      </c>
      <c r="B22" s="15">
        <f>SUM(B21)</f>
        <v>280800</v>
      </c>
      <c r="C22" s="15">
        <f>SUM(C21)</f>
        <v>0</v>
      </c>
      <c r="D22" s="15">
        <f>SUM(D21)</f>
        <v>0</v>
      </c>
      <c r="E22" s="15">
        <f>SUM(E21)</f>
        <v>280800</v>
      </c>
      <c r="F22" s="15">
        <v>0</v>
      </c>
      <c r="G22" s="32">
        <f>SUM(G21)</f>
        <v>603</v>
      </c>
      <c r="H22" s="32">
        <f>SUM(H21)</f>
        <v>3839</v>
      </c>
      <c r="I22" s="15"/>
      <c r="J22" s="15"/>
      <c r="K22" s="15"/>
      <c r="L22" s="15">
        <f>SUM(L21)</f>
        <v>4442</v>
      </c>
      <c r="M22" s="17">
        <f>E22-(SUM(F22:K22))</f>
        <v>276358</v>
      </c>
    </row>
    <row r="23" spans="1:13" ht="21.75" thickTop="1">
      <c r="A23" s="23"/>
      <c r="B23" s="24"/>
      <c r="C23" s="24"/>
      <c r="D23" s="24"/>
      <c r="E23" s="24"/>
      <c r="F23" s="24"/>
      <c r="G23" s="24"/>
      <c r="H23" s="24"/>
      <c r="I23" s="24"/>
      <c r="J23" s="18"/>
      <c r="K23" s="18"/>
      <c r="L23" s="24"/>
      <c r="M23" s="25"/>
    </row>
    <row r="24" spans="1:13" ht="21">
      <c r="A24" s="23"/>
      <c r="B24" s="24"/>
      <c r="C24" s="24"/>
      <c r="D24" s="24"/>
      <c r="E24" s="24"/>
      <c r="F24" s="24"/>
      <c r="G24" s="24"/>
      <c r="H24" s="24"/>
      <c r="I24" s="24"/>
      <c r="J24" s="18"/>
      <c r="K24" s="18"/>
      <c r="L24" s="24"/>
      <c r="M24" s="25"/>
    </row>
    <row r="25" spans="1:13" ht="21">
      <c r="A25" s="23"/>
      <c r="B25" s="24"/>
      <c r="C25" s="24"/>
      <c r="D25" s="24"/>
      <c r="E25" s="24"/>
      <c r="F25" s="24"/>
      <c r="G25" s="24"/>
      <c r="H25" s="24"/>
      <c r="I25" s="24"/>
      <c r="J25" s="18"/>
      <c r="K25" s="18"/>
      <c r="L25" s="24"/>
      <c r="M25" s="25"/>
    </row>
    <row r="26" spans="1:13" ht="21">
      <c r="A26" s="23"/>
      <c r="B26" s="24"/>
      <c r="C26" s="24"/>
      <c r="D26" s="24"/>
      <c r="E26" s="24"/>
      <c r="F26" s="24"/>
      <c r="G26" s="24"/>
      <c r="H26" s="24"/>
      <c r="I26" s="24"/>
      <c r="J26" s="18"/>
      <c r="K26" s="18"/>
      <c r="L26" s="24"/>
      <c r="M26" s="25"/>
    </row>
    <row r="27" spans="1:13" ht="26.25">
      <c r="A27" s="50" t="s">
        <v>67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26.25">
      <c r="A28" s="50" t="s">
        <v>25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ht="26.25">
      <c r="A29" s="2" t="s">
        <v>26</v>
      </c>
    </row>
    <row r="30" spans="1:13" ht="21">
      <c r="A30" s="56" t="s">
        <v>2</v>
      </c>
      <c r="B30" s="56" t="s">
        <v>3</v>
      </c>
      <c r="C30" s="56" t="s">
        <v>4</v>
      </c>
      <c r="D30" s="58" t="s">
        <v>5</v>
      </c>
      <c r="E30" s="56" t="s">
        <v>6</v>
      </c>
      <c r="F30" s="56" t="s">
        <v>161</v>
      </c>
      <c r="G30" s="56"/>
      <c r="H30" s="56"/>
      <c r="I30" s="56"/>
      <c r="J30" s="56"/>
      <c r="K30" s="56"/>
      <c r="L30" s="56" t="s">
        <v>8</v>
      </c>
      <c r="M30" s="56" t="s">
        <v>9</v>
      </c>
    </row>
    <row r="31" spans="1:13" ht="21.75" thickBot="1">
      <c r="A31" s="57"/>
      <c r="B31" s="57"/>
      <c r="C31" s="57"/>
      <c r="D31" s="59"/>
      <c r="E31" s="57"/>
      <c r="F31" s="27" t="s">
        <v>155</v>
      </c>
      <c r="G31" s="27" t="s">
        <v>156</v>
      </c>
      <c r="H31" s="27" t="s">
        <v>157</v>
      </c>
      <c r="I31" s="27" t="s">
        <v>158</v>
      </c>
      <c r="J31" s="27" t="s">
        <v>159</v>
      </c>
      <c r="K31" s="27" t="s">
        <v>160</v>
      </c>
      <c r="L31" s="57"/>
      <c r="M31" s="57"/>
    </row>
    <row r="32" spans="1:13" ht="21.75" thickTop="1">
      <c r="A32" s="30" t="s">
        <v>42</v>
      </c>
      <c r="B32" s="6"/>
      <c r="C32" s="6"/>
      <c r="D32" s="6"/>
      <c r="E32" s="6"/>
      <c r="F32" s="6"/>
      <c r="G32" s="6"/>
      <c r="H32" s="28"/>
      <c r="I32" s="6"/>
      <c r="J32" s="6"/>
      <c r="K32" s="6"/>
      <c r="L32" s="6"/>
      <c r="M32" s="6"/>
    </row>
    <row r="33" spans="1:13" ht="21">
      <c r="A33" s="11" t="s">
        <v>34</v>
      </c>
      <c r="B33" s="7"/>
      <c r="C33" s="7"/>
      <c r="D33" s="7"/>
      <c r="E33" s="7"/>
      <c r="F33" s="7"/>
      <c r="G33" s="7"/>
      <c r="H33" s="31"/>
      <c r="I33" s="7"/>
      <c r="J33" s="7"/>
      <c r="K33" s="7"/>
      <c r="L33" s="7"/>
      <c r="M33" s="9"/>
    </row>
    <row r="34" spans="1:13" ht="21">
      <c r="A34" s="7" t="s">
        <v>69</v>
      </c>
      <c r="B34" s="33">
        <v>1400000</v>
      </c>
      <c r="C34" s="33">
        <v>0</v>
      </c>
      <c r="D34" s="33">
        <v>0</v>
      </c>
      <c r="E34" s="7">
        <f>B34+D34-C34</f>
        <v>1400000</v>
      </c>
      <c r="F34" s="7">
        <v>11000</v>
      </c>
      <c r="G34" s="7">
        <v>34340</v>
      </c>
      <c r="H34" s="7">
        <v>10000</v>
      </c>
      <c r="I34" s="7"/>
      <c r="J34" s="7"/>
      <c r="K34" s="7"/>
      <c r="L34" s="7">
        <f>SUM(F34+G34+H34+I34+J34+K34)</f>
        <v>55340</v>
      </c>
      <c r="M34" s="9">
        <f>E34-(SUM(F34:K34))</f>
        <v>1344660</v>
      </c>
    </row>
    <row r="35" spans="1:13" ht="21">
      <c r="A35" s="7" t="s">
        <v>70</v>
      </c>
      <c r="B35" s="33">
        <v>220000</v>
      </c>
      <c r="C35" s="33">
        <v>0</v>
      </c>
      <c r="D35" s="33">
        <v>0</v>
      </c>
      <c r="E35" s="7">
        <f>B35+D35-C35</f>
        <v>220000</v>
      </c>
      <c r="F35" s="7">
        <v>0</v>
      </c>
      <c r="G35" s="7">
        <v>0</v>
      </c>
      <c r="H35" s="7">
        <v>0</v>
      </c>
      <c r="I35" s="7"/>
      <c r="J35" s="7"/>
      <c r="K35" s="7"/>
      <c r="L35" s="7">
        <v>0</v>
      </c>
      <c r="M35" s="9">
        <f>E35-(SUM(F35:K35))</f>
        <v>220000</v>
      </c>
    </row>
    <row r="36" spans="1:13" ht="21">
      <c r="A36" s="7" t="s">
        <v>71</v>
      </c>
      <c r="B36" s="7">
        <v>500000</v>
      </c>
      <c r="C36" s="7">
        <v>0</v>
      </c>
      <c r="D36" s="7">
        <v>0</v>
      </c>
      <c r="E36" s="7">
        <f>B36+D36-C36</f>
        <v>500000</v>
      </c>
      <c r="F36" s="7">
        <v>0</v>
      </c>
      <c r="G36" s="7">
        <v>0</v>
      </c>
      <c r="H36" s="7">
        <v>0</v>
      </c>
      <c r="I36" s="7"/>
      <c r="J36" s="7"/>
      <c r="K36" s="7"/>
      <c r="L36" s="7">
        <v>0</v>
      </c>
      <c r="M36" s="9">
        <f>E36-(SUM(F36:K36))</f>
        <v>500000</v>
      </c>
    </row>
    <row r="37" spans="1:13" ht="21">
      <c r="A37" s="7" t="s">
        <v>72</v>
      </c>
      <c r="B37" s="33">
        <v>1670000</v>
      </c>
      <c r="C37" s="33">
        <v>0</v>
      </c>
      <c r="D37" s="33">
        <v>0</v>
      </c>
      <c r="E37" s="7">
        <f aca="true" t="shared" si="1" ref="E37:E43">B37+D37-C37</f>
        <v>1670000</v>
      </c>
      <c r="F37" s="31">
        <v>43400</v>
      </c>
      <c r="G37" s="7">
        <v>101000</v>
      </c>
      <c r="H37" s="31">
        <v>63400</v>
      </c>
      <c r="I37" s="7"/>
      <c r="J37" s="7"/>
      <c r="K37" s="7"/>
      <c r="L37" s="31">
        <f>SUM(F37+G37+H37+I37+J37+K37)</f>
        <v>207800</v>
      </c>
      <c r="M37" s="9">
        <f aca="true" t="shared" si="2" ref="M37:M43">E37-(SUM(F37:K37))</f>
        <v>1462200</v>
      </c>
    </row>
    <row r="38" spans="1:13" ht="21">
      <c r="A38" s="7" t="s">
        <v>73</v>
      </c>
      <c r="B38" s="33">
        <v>3100000</v>
      </c>
      <c r="C38" s="33">
        <v>0</v>
      </c>
      <c r="D38" s="33">
        <v>0</v>
      </c>
      <c r="E38" s="7">
        <f t="shared" si="1"/>
        <v>3100000</v>
      </c>
      <c r="F38" s="31">
        <v>130792</v>
      </c>
      <c r="G38" s="7">
        <v>451150</v>
      </c>
      <c r="H38" s="31">
        <v>101929</v>
      </c>
      <c r="I38" s="7"/>
      <c r="J38" s="7"/>
      <c r="K38" s="7"/>
      <c r="L38" s="31">
        <f>SUM(F38+G38+H38+I38+J38+K38)</f>
        <v>683871</v>
      </c>
      <c r="M38" s="9">
        <f t="shared" si="2"/>
        <v>2416129</v>
      </c>
    </row>
    <row r="39" spans="1:13" ht="21">
      <c r="A39" s="7" t="s">
        <v>74</v>
      </c>
      <c r="B39" s="33">
        <v>170000</v>
      </c>
      <c r="C39" s="33">
        <v>0</v>
      </c>
      <c r="D39" s="33">
        <v>0</v>
      </c>
      <c r="E39" s="7">
        <f t="shared" si="1"/>
        <v>170000</v>
      </c>
      <c r="F39" s="7">
        <v>0</v>
      </c>
      <c r="G39" s="7">
        <v>0</v>
      </c>
      <c r="H39" s="7">
        <v>0</v>
      </c>
      <c r="I39" s="7"/>
      <c r="J39" s="7"/>
      <c r="K39" s="7"/>
      <c r="L39" s="7">
        <v>0</v>
      </c>
      <c r="M39" s="9">
        <f t="shared" si="2"/>
        <v>170000</v>
      </c>
    </row>
    <row r="40" spans="1:13" ht="21">
      <c r="A40" s="7" t="s">
        <v>75</v>
      </c>
      <c r="B40" s="7">
        <v>20000</v>
      </c>
      <c r="C40" s="33">
        <v>0</v>
      </c>
      <c r="D40" s="7">
        <v>0</v>
      </c>
      <c r="E40" s="7">
        <f t="shared" si="1"/>
        <v>20000</v>
      </c>
      <c r="F40" s="7">
        <v>0</v>
      </c>
      <c r="G40" s="7">
        <v>0</v>
      </c>
      <c r="H40" s="7">
        <v>0</v>
      </c>
      <c r="I40" s="7"/>
      <c r="J40" s="7"/>
      <c r="K40" s="7"/>
      <c r="L40" s="7">
        <v>0</v>
      </c>
      <c r="M40" s="9">
        <f t="shared" si="2"/>
        <v>20000</v>
      </c>
    </row>
    <row r="41" spans="1:13" ht="21">
      <c r="A41" s="7" t="s">
        <v>76</v>
      </c>
      <c r="B41" s="7">
        <v>1000000</v>
      </c>
      <c r="C41" s="33">
        <v>0</v>
      </c>
      <c r="D41" s="7">
        <v>0</v>
      </c>
      <c r="E41" s="7">
        <f t="shared" si="1"/>
        <v>1000000</v>
      </c>
      <c r="F41" s="7">
        <v>45380</v>
      </c>
      <c r="G41" s="7">
        <v>19702</v>
      </c>
      <c r="H41" s="31">
        <v>58810</v>
      </c>
      <c r="I41" s="7"/>
      <c r="J41" s="7"/>
      <c r="K41" s="7"/>
      <c r="L41" s="7">
        <f>SUM(F41+G41+H41+I41+J41+K41)</f>
        <v>123892</v>
      </c>
      <c r="M41" s="9">
        <f t="shared" si="2"/>
        <v>876108</v>
      </c>
    </row>
    <row r="42" spans="1:13" ht="21">
      <c r="A42" s="7" t="s">
        <v>77</v>
      </c>
      <c r="B42" s="7">
        <v>2657600</v>
      </c>
      <c r="C42" s="7">
        <v>0</v>
      </c>
      <c r="D42" s="7">
        <v>0</v>
      </c>
      <c r="E42" s="7">
        <f t="shared" si="1"/>
        <v>2657600</v>
      </c>
      <c r="F42" s="7">
        <v>0</v>
      </c>
      <c r="G42" s="7">
        <v>0</v>
      </c>
      <c r="H42" s="31">
        <v>85000</v>
      </c>
      <c r="I42" s="7"/>
      <c r="J42" s="7"/>
      <c r="K42" s="7"/>
      <c r="L42" s="7">
        <v>85000</v>
      </c>
      <c r="M42" s="9">
        <f t="shared" si="2"/>
        <v>2572600</v>
      </c>
    </row>
    <row r="43" spans="1:13" ht="21">
      <c r="A43" s="7" t="s">
        <v>78</v>
      </c>
      <c r="B43" s="7">
        <v>120000</v>
      </c>
      <c r="C43" s="7">
        <v>0</v>
      </c>
      <c r="D43" s="7">
        <v>0</v>
      </c>
      <c r="E43" s="7">
        <f t="shared" si="1"/>
        <v>120000</v>
      </c>
      <c r="F43" s="7">
        <v>0</v>
      </c>
      <c r="G43" s="7">
        <v>0</v>
      </c>
      <c r="H43" s="7">
        <v>0</v>
      </c>
      <c r="I43" s="7"/>
      <c r="J43" s="7"/>
      <c r="K43" s="7"/>
      <c r="L43" s="7">
        <v>0</v>
      </c>
      <c r="M43" s="9">
        <f t="shared" si="2"/>
        <v>120000</v>
      </c>
    </row>
    <row r="44" spans="1:13" ht="21">
      <c r="A44" s="7" t="s">
        <v>79</v>
      </c>
      <c r="B44" s="7">
        <v>50000</v>
      </c>
      <c r="C44" s="7">
        <v>0</v>
      </c>
      <c r="D44" s="33">
        <v>0</v>
      </c>
      <c r="E44" s="7">
        <f aca="true" t="shared" si="3" ref="E44:E52">B44+D44-C44</f>
        <v>50000</v>
      </c>
      <c r="F44" s="7">
        <v>0</v>
      </c>
      <c r="G44" s="7">
        <v>0</v>
      </c>
      <c r="H44" s="7">
        <v>0</v>
      </c>
      <c r="I44" s="7"/>
      <c r="J44" s="7"/>
      <c r="K44" s="7"/>
      <c r="L44" s="7">
        <v>0</v>
      </c>
      <c r="M44" s="9">
        <f aca="true" t="shared" si="4" ref="M44:M52">E44-(SUM(F44:K44))</f>
        <v>50000</v>
      </c>
    </row>
    <row r="45" spans="1:13" ht="21">
      <c r="A45" s="34" t="s">
        <v>80</v>
      </c>
      <c r="B45" s="7">
        <v>130000</v>
      </c>
      <c r="C45" s="7">
        <v>0</v>
      </c>
      <c r="D45" s="33">
        <v>0</v>
      </c>
      <c r="E45" s="7">
        <f t="shared" si="3"/>
        <v>130000</v>
      </c>
      <c r="F45" s="7">
        <v>0</v>
      </c>
      <c r="G45" s="7">
        <v>19360</v>
      </c>
      <c r="H45" s="7">
        <v>0</v>
      </c>
      <c r="I45" s="7"/>
      <c r="J45" s="7"/>
      <c r="K45" s="7"/>
      <c r="L45" s="7">
        <f>SUM(F45+G45+H45+I45+J45+K45)</f>
        <v>19360</v>
      </c>
      <c r="M45" s="9">
        <f t="shared" si="4"/>
        <v>110640</v>
      </c>
    </row>
    <row r="46" spans="1:13" ht="21">
      <c r="A46" s="7" t="s">
        <v>81</v>
      </c>
      <c r="B46" s="7">
        <v>70000</v>
      </c>
      <c r="C46" s="7">
        <v>0</v>
      </c>
      <c r="D46" s="7">
        <v>0</v>
      </c>
      <c r="E46" s="7">
        <f t="shared" si="3"/>
        <v>70000</v>
      </c>
      <c r="F46" s="7">
        <v>0</v>
      </c>
      <c r="G46" s="7">
        <v>0</v>
      </c>
      <c r="H46" s="7">
        <v>0</v>
      </c>
      <c r="I46" s="31"/>
      <c r="J46" s="7"/>
      <c r="K46" s="7"/>
      <c r="L46" s="7">
        <v>0</v>
      </c>
      <c r="M46" s="9">
        <f t="shared" si="4"/>
        <v>70000</v>
      </c>
    </row>
    <row r="47" spans="1:13" ht="21">
      <c r="A47" s="7" t="s">
        <v>82</v>
      </c>
      <c r="B47" s="7">
        <v>10000</v>
      </c>
      <c r="C47" s="7">
        <v>0</v>
      </c>
      <c r="D47" s="7">
        <v>0</v>
      </c>
      <c r="E47" s="7">
        <f t="shared" si="3"/>
        <v>10000</v>
      </c>
      <c r="F47" s="7">
        <v>0</v>
      </c>
      <c r="G47" s="7">
        <v>0</v>
      </c>
      <c r="H47" s="7">
        <v>0</v>
      </c>
      <c r="I47" s="7"/>
      <c r="J47" s="7"/>
      <c r="K47" s="7"/>
      <c r="L47" s="7">
        <v>0</v>
      </c>
      <c r="M47" s="9">
        <f t="shared" si="4"/>
        <v>10000</v>
      </c>
    </row>
    <row r="48" spans="1:13" ht="21">
      <c r="A48" s="7" t="s">
        <v>83</v>
      </c>
      <c r="B48" s="7">
        <v>50000</v>
      </c>
      <c r="C48" s="7">
        <v>0</v>
      </c>
      <c r="D48" s="7">
        <v>40000</v>
      </c>
      <c r="E48" s="7">
        <f t="shared" si="3"/>
        <v>90000</v>
      </c>
      <c r="F48" s="7">
        <v>0</v>
      </c>
      <c r="G48" s="7">
        <v>41920</v>
      </c>
      <c r="H48" s="7">
        <v>0</v>
      </c>
      <c r="I48" s="7"/>
      <c r="J48" s="7"/>
      <c r="K48" s="7"/>
      <c r="L48" s="7">
        <f>SUM(F48+G48+H48+I48+J48+K48)</f>
        <v>41920</v>
      </c>
      <c r="M48" s="9">
        <f t="shared" si="4"/>
        <v>48080</v>
      </c>
    </row>
    <row r="49" spans="1:13" ht="21">
      <c r="A49" s="7" t="s">
        <v>84</v>
      </c>
      <c r="B49" s="7">
        <v>150000</v>
      </c>
      <c r="C49" s="7">
        <v>0</v>
      </c>
      <c r="D49" s="7">
        <v>0</v>
      </c>
      <c r="E49" s="7">
        <f t="shared" si="3"/>
        <v>150000</v>
      </c>
      <c r="F49" s="7">
        <v>0</v>
      </c>
      <c r="G49" s="7">
        <v>0</v>
      </c>
      <c r="H49" s="7">
        <v>0</v>
      </c>
      <c r="I49" s="7"/>
      <c r="J49" s="7"/>
      <c r="K49" s="7"/>
      <c r="L49" s="7">
        <v>0</v>
      </c>
      <c r="M49" s="9">
        <f t="shared" si="4"/>
        <v>150000</v>
      </c>
    </row>
    <row r="50" spans="1:13" ht="21">
      <c r="A50" s="7" t="s">
        <v>85</v>
      </c>
      <c r="B50" s="7">
        <v>10000</v>
      </c>
      <c r="C50" s="7">
        <v>0</v>
      </c>
      <c r="D50" s="7">
        <v>0</v>
      </c>
      <c r="E50" s="7">
        <f t="shared" si="3"/>
        <v>10000</v>
      </c>
      <c r="F50" s="7">
        <v>0</v>
      </c>
      <c r="G50" s="7">
        <v>0</v>
      </c>
      <c r="H50" s="7">
        <v>0</v>
      </c>
      <c r="I50" s="7"/>
      <c r="J50" s="7"/>
      <c r="K50" s="7"/>
      <c r="L50" s="7">
        <v>0</v>
      </c>
      <c r="M50" s="9">
        <f t="shared" si="4"/>
        <v>10000</v>
      </c>
    </row>
    <row r="51" spans="1:13" ht="21">
      <c r="A51" s="7" t="s">
        <v>86</v>
      </c>
      <c r="B51" s="7">
        <v>10000</v>
      </c>
      <c r="C51" s="7">
        <v>0</v>
      </c>
      <c r="D51" s="7">
        <v>0</v>
      </c>
      <c r="E51" s="7">
        <f t="shared" si="3"/>
        <v>10000</v>
      </c>
      <c r="F51" s="7">
        <v>0</v>
      </c>
      <c r="G51" s="7">
        <v>0</v>
      </c>
      <c r="H51" s="7">
        <v>0</v>
      </c>
      <c r="I51" s="7"/>
      <c r="J51" s="7"/>
      <c r="K51" s="7"/>
      <c r="L51" s="7">
        <v>0</v>
      </c>
      <c r="M51" s="9">
        <f t="shared" si="4"/>
        <v>10000</v>
      </c>
    </row>
    <row r="52" spans="1:13" ht="21">
      <c r="A52" s="7" t="s">
        <v>87</v>
      </c>
      <c r="B52" s="7">
        <v>80000</v>
      </c>
      <c r="C52" s="7">
        <v>0</v>
      </c>
      <c r="D52" s="7">
        <v>0</v>
      </c>
      <c r="E52" s="7">
        <f t="shared" si="3"/>
        <v>80000</v>
      </c>
      <c r="F52" s="7">
        <v>0</v>
      </c>
      <c r="G52" s="7">
        <v>0</v>
      </c>
      <c r="H52" s="7">
        <v>0</v>
      </c>
      <c r="I52" s="7"/>
      <c r="J52" s="7"/>
      <c r="K52" s="7"/>
      <c r="L52" s="7">
        <v>0</v>
      </c>
      <c r="M52" s="9">
        <f t="shared" si="4"/>
        <v>80000</v>
      </c>
    </row>
    <row r="53" spans="1:13" ht="26.25">
      <c r="A53" s="50" t="s">
        <v>67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26.25">
      <c r="A54" s="50" t="s">
        <v>25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ht="26.25">
      <c r="A55" s="2" t="s">
        <v>26</v>
      </c>
    </row>
    <row r="56" spans="1:13" ht="21">
      <c r="A56" s="56" t="s">
        <v>2</v>
      </c>
      <c r="B56" s="56" t="s">
        <v>3</v>
      </c>
      <c r="C56" s="56" t="s">
        <v>4</v>
      </c>
      <c r="D56" s="58" t="s">
        <v>5</v>
      </c>
      <c r="E56" s="56" t="s">
        <v>6</v>
      </c>
      <c r="F56" s="56" t="s">
        <v>161</v>
      </c>
      <c r="G56" s="56"/>
      <c r="H56" s="56"/>
      <c r="I56" s="56"/>
      <c r="J56" s="56"/>
      <c r="K56" s="56"/>
      <c r="L56" s="56" t="s">
        <v>8</v>
      </c>
      <c r="M56" s="56" t="s">
        <v>9</v>
      </c>
    </row>
    <row r="57" spans="1:13" ht="21.75" thickBot="1">
      <c r="A57" s="57"/>
      <c r="B57" s="57"/>
      <c r="C57" s="57"/>
      <c r="D57" s="59"/>
      <c r="E57" s="57"/>
      <c r="F57" s="27" t="s">
        <v>155</v>
      </c>
      <c r="G57" s="27" t="s">
        <v>156</v>
      </c>
      <c r="H57" s="27" t="s">
        <v>157</v>
      </c>
      <c r="I57" s="27" t="s">
        <v>158</v>
      </c>
      <c r="J57" s="27" t="s">
        <v>159</v>
      </c>
      <c r="K57" s="27" t="s">
        <v>160</v>
      </c>
      <c r="L57" s="57"/>
      <c r="M57" s="57"/>
    </row>
    <row r="58" spans="1:13" ht="21.75" thickTop="1">
      <c r="A58" s="30" t="s">
        <v>42</v>
      </c>
      <c r="B58" s="6"/>
      <c r="C58" s="6"/>
      <c r="D58" s="6"/>
      <c r="E58" s="6"/>
      <c r="F58" s="6"/>
      <c r="G58" s="6"/>
      <c r="H58" s="28"/>
      <c r="I58" s="6"/>
      <c r="J58" s="6"/>
      <c r="K58" s="6"/>
      <c r="L58" s="6"/>
      <c r="M58" s="6"/>
    </row>
    <row r="59" spans="1:13" ht="21">
      <c r="A59" s="11" t="s">
        <v>43</v>
      </c>
      <c r="B59" s="7"/>
      <c r="C59" s="7"/>
      <c r="D59" s="7"/>
      <c r="E59" s="7"/>
      <c r="F59" s="7"/>
      <c r="G59" s="7"/>
      <c r="H59" s="31"/>
      <c r="I59" s="7"/>
      <c r="J59" s="7"/>
      <c r="K59" s="7"/>
      <c r="L59" s="7"/>
      <c r="M59" s="9"/>
    </row>
    <row r="60" spans="1:13" ht="21">
      <c r="A60" s="7" t="s">
        <v>88</v>
      </c>
      <c r="B60" s="7">
        <v>120000</v>
      </c>
      <c r="C60" s="7">
        <v>0</v>
      </c>
      <c r="D60" s="7">
        <v>0</v>
      </c>
      <c r="E60" s="7">
        <f>B60+D60-C60</f>
        <v>120000</v>
      </c>
      <c r="F60" s="7">
        <v>0</v>
      </c>
      <c r="G60" s="7">
        <v>0</v>
      </c>
      <c r="H60" s="7">
        <v>0</v>
      </c>
      <c r="I60" s="7"/>
      <c r="J60" s="7"/>
      <c r="K60" s="7"/>
      <c r="L60" s="7">
        <v>0</v>
      </c>
      <c r="M60" s="9">
        <f>E60-(SUM(F60:K60))</f>
        <v>120000</v>
      </c>
    </row>
    <row r="61" spans="1:13" ht="21">
      <c r="A61" s="7" t="s">
        <v>89</v>
      </c>
      <c r="B61" s="7">
        <v>100000</v>
      </c>
      <c r="C61" s="7">
        <v>0</v>
      </c>
      <c r="D61" s="7">
        <v>0</v>
      </c>
      <c r="E61" s="7">
        <f>B61+D61-C61</f>
        <v>100000</v>
      </c>
      <c r="F61" s="7">
        <v>0</v>
      </c>
      <c r="G61" s="7">
        <v>0</v>
      </c>
      <c r="H61" s="7">
        <v>0</v>
      </c>
      <c r="I61" s="7"/>
      <c r="J61" s="7"/>
      <c r="K61" s="7"/>
      <c r="L61" s="7">
        <v>0</v>
      </c>
      <c r="M61" s="9">
        <f>E61-(SUM(F61:K61))</f>
        <v>100000</v>
      </c>
    </row>
    <row r="62" spans="1:13" ht="21.75" thickBot="1">
      <c r="A62" s="14" t="s">
        <v>44</v>
      </c>
      <c r="B62" s="15">
        <f>SUM(B61+B60+B52+B51+B50+B49+B48+B47+B46+B45+B44+B43+B42+B41+B40+B39+B38+B37+B36+B35+B34)</f>
        <v>11637600</v>
      </c>
      <c r="C62" s="15">
        <v>0</v>
      </c>
      <c r="D62" s="15">
        <f>SUM(D61+D60+D52+D51+D50+D49+D48+D47+D46+D45+D44+D43+D42+D41+D40+D39+D38+D37+D36+D35+D34)</f>
        <v>40000</v>
      </c>
      <c r="E62" s="15">
        <f>SUM(E61+E60+E52+E51+E50+E49+E48+E47+E46+E45+E44+E43+E42+E41+E40+E39+E38+E37+E36+E35+E34)</f>
        <v>11677600</v>
      </c>
      <c r="F62" s="32">
        <f>SUM(F61+F60+F52+F51+F50+F49+F48+F47+F46+F45+F44+F43+F42+F41+F40+F39+F38+F37+F36+F35+F34)</f>
        <v>230572</v>
      </c>
      <c r="G62" s="15">
        <f>SUM(G61+G60+G52+G51+G50+G49+G48+G47+G46+G45+G44+G43+G42+G41+G40+G39+G38+G37+G36+G35+G34)</f>
        <v>667472</v>
      </c>
      <c r="H62" s="15">
        <f>SUM(H61+H60+H52+H51+H50+H49+H48+H47+H46+H45+H44+H43+H42+H41+H40+H39+H38+H37+H36+H35+H34)</f>
        <v>319139</v>
      </c>
      <c r="I62" s="15"/>
      <c r="J62" s="15"/>
      <c r="K62" s="15"/>
      <c r="L62" s="32">
        <f>SUM(L61+L60+L52+L51+L50+L49+L48+L47+L46+L45+L44+L43+L42+L41+L40+L39+L38+L37+L36+L35+L34)</f>
        <v>1217183</v>
      </c>
      <c r="M62" s="17">
        <f>SUM(M61+M60+M52+M51+M50+M49+M48+M47+M46+M45+M44+M43+M42+M41+M40+M39+M38+M37+M36+M35+M34)</f>
        <v>10460417</v>
      </c>
    </row>
    <row r="63" spans="1:13" ht="21.75" thickTop="1">
      <c r="A63" s="11" t="s">
        <v>29</v>
      </c>
      <c r="B63" s="6"/>
      <c r="C63" s="6"/>
      <c r="D63" s="6"/>
      <c r="E63" s="6"/>
      <c r="F63" s="6"/>
      <c r="G63" s="6"/>
      <c r="H63" s="28"/>
      <c r="I63" s="6"/>
      <c r="J63" s="6"/>
      <c r="K63" s="6"/>
      <c r="L63" s="6"/>
      <c r="M63" s="35"/>
    </row>
    <row r="64" spans="1:13" ht="21">
      <c r="A64" s="7" t="s">
        <v>90</v>
      </c>
      <c r="B64" s="7">
        <v>50000</v>
      </c>
      <c r="C64" s="7">
        <v>0</v>
      </c>
      <c r="D64" s="7">
        <v>0</v>
      </c>
      <c r="E64" s="7">
        <f aca="true" t="shared" si="5" ref="E64:E78">B64+D64-C64</f>
        <v>50000</v>
      </c>
      <c r="F64" s="7">
        <v>0</v>
      </c>
      <c r="G64" s="7">
        <v>0</v>
      </c>
      <c r="H64" s="7">
        <v>0</v>
      </c>
      <c r="I64" s="7"/>
      <c r="J64" s="7"/>
      <c r="K64" s="7"/>
      <c r="L64" s="7">
        <v>0</v>
      </c>
      <c r="M64" s="9">
        <f aca="true" t="shared" si="6" ref="M64:M78">E64-(SUM(F64:K64))</f>
        <v>50000</v>
      </c>
    </row>
    <row r="65" spans="1:13" ht="21">
      <c r="A65" s="7" t="s">
        <v>91</v>
      </c>
      <c r="B65" s="7">
        <v>50000</v>
      </c>
      <c r="C65" s="7">
        <v>0</v>
      </c>
      <c r="D65" s="7">
        <v>0</v>
      </c>
      <c r="E65" s="7">
        <f t="shared" si="5"/>
        <v>50000</v>
      </c>
      <c r="F65" s="7">
        <v>0</v>
      </c>
      <c r="G65" s="7">
        <v>0</v>
      </c>
      <c r="H65" s="7">
        <v>0</v>
      </c>
      <c r="I65" s="7"/>
      <c r="J65" s="7"/>
      <c r="K65" s="7"/>
      <c r="L65" s="7">
        <v>0</v>
      </c>
      <c r="M65" s="9">
        <f t="shared" si="6"/>
        <v>50000</v>
      </c>
    </row>
    <row r="66" spans="1:13" ht="21">
      <c r="A66" s="7" t="s">
        <v>92</v>
      </c>
      <c r="B66" s="7">
        <v>50000</v>
      </c>
      <c r="C66" s="7">
        <v>0</v>
      </c>
      <c r="D66" s="7">
        <v>0</v>
      </c>
      <c r="E66" s="7">
        <f t="shared" si="5"/>
        <v>50000</v>
      </c>
      <c r="F66" s="7">
        <v>0</v>
      </c>
      <c r="G66" s="7">
        <v>0</v>
      </c>
      <c r="H66" s="7">
        <v>0</v>
      </c>
      <c r="I66" s="7"/>
      <c r="J66" s="7"/>
      <c r="K66" s="7"/>
      <c r="L66" s="7">
        <v>0</v>
      </c>
      <c r="M66" s="9">
        <f t="shared" si="6"/>
        <v>50000</v>
      </c>
    </row>
    <row r="67" spans="1:13" ht="21">
      <c r="A67" s="7" t="s">
        <v>93</v>
      </c>
      <c r="B67" s="7">
        <v>50000</v>
      </c>
      <c r="C67" s="7">
        <v>0</v>
      </c>
      <c r="D67" s="7">
        <v>0</v>
      </c>
      <c r="E67" s="7">
        <f t="shared" si="5"/>
        <v>50000</v>
      </c>
      <c r="F67" s="7">
        <v>0</v>
      </c>
      <c r="G67" s="7">
        <v>0</v>
      </c>
      <c r="H67" s="7">
        <v>0</v>
      </c>
      <c r="I67" s="7"/>
      <c r="J67" s="7"/>
      <c r="K67" s="7"/>
      <c r="L67" s="7">
        <v>0</v>
      </c>
      <c r="M67" s="9">
        <f t="shared" si="6"/>
        <v>50000</v>
      </c>
    </row>
    <row r="68" spans="1:13" ht="21">
      <c r="A68" s="7" t="s">
        <v>94</v>
      </c>
      <c r="B68" s="7">
        <v>55000</v>
      </c>
      <c r="C68" s="7">
        <v>0</v>
      </c>
      <c r="D68" s="7">
        <v>0</v>
      </c>
      <c r="E68" s="7">
        <f t="shared" si="5"/>
        <v>55000</v>
      </c>
      <c r="F68" s="7">
        <v>0</v>
      </c>
      <c r="G68" s="7">
        <v>0</v>
      </c>
      <c r="H68" s="7">
        <v>0</v>
      </c>
      <c r="I68" s="7"/>
      <c r="J68" s="7"/>
      <c r="K68" s="7"/>
      <c r="L68" s="7">
        <v>0</v>
      </c>
      <c r="M68" s="9">
        <f t="shared" si="6"/>
        <v>55000</v>
      </c>
    </row>
    <row r="69" spans="1:13" ht="21">
      <c r="A69" s="7" t="s">
        <v>95</v>
      </c>
      <c r="B69" s="7">
        <v>50000</v>
      </c>
      <c r="C69" s="7">
        <v>0</v>
      </c>
      <c r="D69" s="7">
        <v>0</v>
      </c>
      <c r="E69" s="7">
        <f t="shared" si="5"/>
        <v>50000</v>
      </c>
      <c r="F69" s="7">
        <v>0</v>
      </c>
      <c r="G69" s="7">
        <v>0</v>
      </c>
      <c r="H69" s="7">
        <v>0</v>
      </c>
      <c r="I69" s="7"/>
      <c r="J69" s="7"/>
      <c r="K69" s="7"/>
      <c r="L69" s="7">
        <v>0</v>
      </c>
      <c r="M69" s="9">
        <f t="shared" si="6"/>
        <v>50000</v>
      </c>
    </row>
    <row r="70" spans="1:13" ht="21">
      <c r="A70" s="7" t="s">
        <v>96</v>
      </c>
      <c r="B70" s="7">
        <v>80000</v>
      </c>
      <c r="C70" s="7">
        <v>0</v>
      </c>
      <c r="D70" s="7">
        <v>0</v>
      </c>
      <c r="E70" s="7">
        <f t="shared" si="5"/>
        <v>80000</v>
      </c>
      <c r="F70" s="7">
        <v>0</v>
      </c>
      <c r="G70" s="7">
        <v>0</v>
      </c>
      <c r="H70" s="7">
        <v>0</v>
      </c>
      <c r="I70" s="7"/>
      <c r="J70" s="7"/>
      <c r="K70" s="7"/>
      <c r="L70" s="7">
        <v>0</v>
      </c>
      <c r="M70" s="9">
        <f t="shared" si="6"/>
        <v>80000</v>
      </c>
    </row>
    <row r="71" spans="1:13" ht="21">
      <c r="A71" s="7" t="s">
        <v>97</v>
      </c>
      <c r="B71" s="7">
        <v>50000</v>
      </c>
      <c r="C71" s="7">
        <v>0</v>
      </c>
      <c r="D71" s="7">
        <v>0</v>
      </c>
      <c r="E71" s="7">
        <f t="shared" si="5"/>
        <v>50000</v>
      </c>
      <c r="F71" s="7">
        <v>0</v>
      </c>
      <c r="G71" s="7">
        <v>0</v>
      </c>
      <c r="H71" s="7">
        <v>0</v>
      </c>
      <c r="I71" s="7"/>
      <c r="J71" s="7"/>
      <c r="K71" s="7"/>
      <c r="L71" s="7">
        <v>0</v>
      </c>
      <c r="M71" s="9">
        <f t="shared" si="6"/>
        <v>50000</v>
      </c>
    </row>
    <row r="72" spans="1:13" ht="21">
      <c r="A72" s="7" t="s">
        <v>98</v>
      </c>
      <c r="B72" s="7">
        <v>35000</v>
      </c>
      <c r="C72" s="7">
        <v>0</v>
      </c>
      <c r="D72" s="7">
        <v>0</v>
      </c>
      <c r="E72" s="7">
        <f t="shared" si="5"/>
        <v>35000</v>
      </c>
      <c r="F72" s="7">
        <v>0</v>
      </c>
      <c r="G72" s="7">
        <v>0</v>
      </c>
      <c r="H72" s="7">
        <v>0</v>
      </c>
      <c r="I72" s="7"/>
      <c r="J72" s="7"/>
      <c r="K72" s="7"/>
      <c r="L72" s="7">
        <v>0</v>
      </c>
      <c r="M72" s="9">
        <f t="shared" si="6"/>
        <v>35000</v>
      </c>
    </row>
    <row r="73" spans="1:13" ht="21">
      <c r="A73" s="34" t="s">
        <v>99</v>
      </c>
      <c r="B73" s="7">
        <v>40000</v>
      </c>
      <c r="C73" s="7">
        <v>0</v>
      </c>
      <c r="D73" s="7">
        <v>0</v>
      </c>
      <c r="E73" s="7">
        <f t="shared" si="5"/>
        <v>40000</v>
      </c>
      <c r="F73" s="7">
        <v>0</v>
      </c>
      <c r="G73" s="7">
        <v>0</v>
      </c>
      <c r="H73" s="7">
        <v>0</v>
      </c>
      <c r="I73" s="7"/>
      <c r="J73" s="7"/>
      <c r="K73" s="7"/>
      <c r="L73" s="7">
        <v>0</v>
      </c>
      <c r="M73" s="9">
        <f t="shared" si="6"/>
        <v>40000</v>
      </c>
    </row>
    <row r="74" spans="1:13" ht="21">
      <c r="A74" s="7" t="s">
        <v>100</v>
      </c>
      <c r="B74" s="7">
        <v>10000</v>
      </c>
      <c r="C74" s="7">
        <v>0</v>
      </c>
      <c r="D74" s="7">
        <v>0</v>
      </c>
      <c r="E74" s="7">
        <f t="shared" si="5"/>
        <v>10000</v>
      </c>
      <c r="F74" s="7">
        <v>0</v>
      </c>
      <c r="G74" s="7">
        <v>0</v>
      </c>
      <c r="H74" s="7">
        <v>0</v>
      </c>
      <c r="I74" s="7"/>
      <c r="J74" s="7"/>
      <c r="K74" s="7"/>
      <c r="L74" s="7">
        <v>0</v>
      </c>
      <c r="M74" s="9">
        <f t="shared" si="6"/>
        <v>10000</v>
      </c>
    </row>
    <row r="75" spans="1:13" ht="21">
      <c r="A75" s="7" t="s">
        <v>101</v>
      </c>
      <c r="B75" s="7">
        <v>46000</v>
      </c>
      <c r="C75" s="7">
        <v>0</v>
      </c>
      <c r="D75" s="7">
        <v>0</v>
      </c>
      <c r="E75" s="7">
        <f t="shared" si="5"/>
        <v>46000</v>
      </c>
      <c r="F75" s="7">
        <v>0</v>
      </c>
      <c r="G75" s="7">
        <v>0</v>
      </c>
      <c r="H75" s="7">
        <v>0</v>
      </c>
      <c r="I75" s="7"/>
      <c r="J75" s="7"/>
      <c r="K75" s="7"/>
      <c r="L75" s="7">
        <v>0</v>
      </c>
      <c r="M75" s="9">
        <f t="shared" si="6"/>
        <v>46000</v>
      </c>
    </row>
    <row r="76" spans="1:13" ht="21">
      <c r="A76" s="7" t="s">
        <v>102</v>
      </c>
      <c r="B76" s="7">
        <v>46200</v>
      </c>
      <c r="C76" s="7">
        <v>0</v>
      </c>
      <c r="D76" s="7">
        <v>0</v>
      </c>
      <c r="E76" s="7">
        <f t="shared" si="5"/>
        <v>46200</v>
      </c>
      <c r="F76" s="7">
        <v>0</v>
      </c>
      <c r="G76" s="7">
        <v>0</v>
      </c>
      <c r="H76" s="7">
        <v>0</v>
      </c>
      <c r="I76" s="7"/>
      <c r="J76" s="7"/>
      <c r="K76" s="7"/>
      <c r="L76" s="7">
        <v>0</v>
      </c>
      <c r="M76" s="9">
        <f t="shared" si="6"/>
        <v>46200</v>
      </c>
    </row>
    <row r="77" spans="1:13" ht="21">
      <c r="A77" s="7" t="s">
        <v>103</v>
      </c>
      <c r="B77" s="7">
        <v>50000</v>
      </c>
      <c r="C77" s="7">
        <v>0</v>
      </c>
      <c r="D77" s="7">
        <v>0</v>
      </c>
      <c r="E77" s="7">
        <f t="shared" si="5"/>
        <v>50000</v>
      </c>
      <c r="F77" s="7">
        <v>0</v>
      </c>
      <c r="G77" s="7">
        <v>45464</v>
      </c>
      <c r="H77" s="7">
        <v>0</v>
      </c>
      <c r="I77" s="7"/>
      <c r="J77" s="7"/>
      <c r="K77" s="7"/>
      <c r="L77" s="7">
        <f>SUM(F77+G77+H77+I77+J77+K77)</f>
        <v>45464</v>
      </c>
      <c r="M77" s="9">
        <f t="shared" si="6"/>
        <v>4536</v>
      </c>
    </row>
    <row r="78" spans="1:13" ht="21">
      <c r="A78" s="34" t="s">
        <v>104</v>
      </c>
      <c r="B78" s="7">
        <v>33000</v>
      </c>
      <c r="C78" s="7">
        <v>0</v>
      </c>
      <c r="D78" s="7">
        <v>0</v>
      </c>
      <c r="E78" s="7">
        <f t="shared" si="5"/>
        <v>33000</v>
      </c>
      <c r="F78" s="7">
        <v>0</v>
      </c>
      <c r="G78" s="7">
        <v>0</v>
      </c>
      <c r="H78" s="7">
        <v>0</v>
      </c>
      <c r="I78" s="7"/>
      <c r="J78" s="7"/>
      <c r="K78" s="7"/>
      <c r="L78" s="7">
        <v>0</v>
      </c>
      <c r="M78" s="9">
        <f t="shared" si="6"/>
        <v>33000</v>
      </c>
    </row>
    <row r="79" spans="1:13" ht="21.75" thickBot="1">
      <c r="A79" s="14" t="s">
        <v>44</v>
      </c>
      <c r="B79" s="15">
        <f>SUM(B64:B78)</f>
        <v>695200</v>
      </c>
      <c r="C79" s="15">
        <v>0</v>
      </c>
      <c r="D79" s="15">
        <f>SUM(D74:D78)</f>
        <v>0</v>
      </c>
      <c r="E79" s="15">
        <f>SUM(E64:E78)</f>
        <v>695200</v>
      </c>
      <c r="F79" s="15">
        <v>0</v>
      </c>
      <c r="G79" s="15">
        <f>SUM(G64:G78)</f>
        <v>45464</v>
      </c>
      <c r="H79" s="15">
        <v>0</v>
      </c>
      <c r="I79" s="15"/>
      <c r="J79" s="15"/>
      <c r="K79" s="15"/>
      <c r="L79" s="15">
        <f>SUM(L78+L77+L76+L75+L74+L73+L72+L71+L70+L69+L68+L67+L66+L65+L64)</f>
        <v>45464</v>
      </c>
      <c r="M79" s="17">
        <f>SUM(M64:M78)</f>
        <v>649736</v>
      </c>
    </row>
    <row r="80" spans="1:13" ht="27" thickTop="1">
      <c r="A80" s="50" t="s">
        <v>67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26.25">
      <c r="A81" s="50" t="s">
        <v>25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ht="26.25">
      <c r="A82" s="2" t="s">
        <v>26</v>
      </c>
    </row>
    <row r="83" spans="1:13" ht="21">
      <c r="A83" s="56" t="s">
        <v>2</v>
      </c>
      <c r="B83" s="56" t="s">
        <v>3</v>
      </c>
      <c r="C83" s="56" t="s">
        <v>4</v>
      </c>
      <c r="D83" s="58" t="s">
        <v>5</v>
      </c>
      <c r="E83" s="56" t="s">
        <v>6</v>
      </c>
      <c r="F83" s="56" t="s">
        <v>161</v>
      </c>
      <c r="G83" s="56"/>
      <c r="H83" s="56"/>
      <c r="I83" s="56"/>
      <c r="J83" s="56"/>
      <c r="K83" s="56"/>
      <c r="L83" s="56" t="s">
        <v>8</v>
      </c>
      <c r="M83" s="56" t="s">
        <v>9</v>
      </c>
    </row>
    <row r="84" spans="1:13" ht="21.75" thickBot="1">
      <c r="A84" s="57"/>
      <c r="B84" s="57"/>
      <c r="C84" s="57"/>
      <c r="D84" s="59"/>
      <c r="E84" s="57"/>
      <c r="F84" s="27" t="s">
        <v>155</v>
      </c>
      <c r="G84" s="27" t="s">
        <v>156</v>
      </c>
      <c r="H84" s="27" t="s">
        <v>157</v>
      </c>
      <c r="I84" s="27" t="s">
        <v>158</v>
      </c>
      <c r="J84" s="27" t="s">
        <v>159</v>
      </c>
      <c r="K84" s="27" t="s">
        <v>160</v>
      </c>
      <c r="L84" s="57"/>
      <c r="M84" s="57"/>
    </row>
    <row r="85" spans="1:13" ht="21.75" thickTop="1">
      <c r="A85" s="30" t="s">
        <v>42</v>
      </c>
      <c r="B85" s="7"/>
      <c r="C85" s="7"/>
      <c r="D85" s="7"/>
      <c r="E85" s="7"/>
      <c r="F85" s="7"/>
      <c r="G85" s="7"/>
      <c r="H85" s="31"/>
      <c r="I85" s="7"/>
      <c r="J85" s="7"/>
      <c r="K85" s="7"/>
      <c r="L85" s="7"/>
      <c r="M85" s="9"/>
    </row>
    <row r="86" spans="1:13" ht="21">
      <c r="A86" s="11" t="s">
        <v>30</v>
      </c>
      <c r="B86" s="6"/>
      <c r="C86" s="6"/>
      <c r="D86" s="6"/>
      <c r="E86" s="6"/>
      <c r="F86" s="6"/>
      <c r="G86" s="6"/>
      <c r="H86" s="28"/>
      <c r="I86" s="6"/>
      <c r="J86" s="6"/>
      <c r="K86" s="6"/>
      <c r="L86" s="6"/>
      <c r="M86" s="35"/>
    </row>
    <row r="87" spans="1:13" ht="21">
      <c r="A87" s="8" t="s">
        <v>105</v>
      </c>
      <c r="B87" s="7">
        <v>40000</v>
      </c>
      <c r="C87" s="7">
        <v>0</v>
      </c>
      <c r="D87" s="7">
        <v>0</v>
      </c>
      <c r="E87" s="7">
        <f aca="true" t="shared" si="7" ref="E87:E92">B87+D87-C87</f>
        <v>40000</v>
      </c>
      <c r="F87" s="7">
        <v>0</v>
      </c>
      <c r="G87" s="7">
        <v>0</v>
      </c>
      <c r="H87" s="7">
        <v>0</v>
      </c>
      <c r="I87" s="7"/>
      <c r="J87" s="7"/>
      <c r="K87" s="7"/>
      <c r="L87" s="7">
        <v>0</v>
      </c>
      <c r="M87" s="9">
        <f aca="true" t="shared" si="8" ref="M87:M92">E87-(SUM(F87:K87))</f>
        <v>40000</v>
      </c>
    </row>
    <row r="88" spans="1:13" ht="21">
      <c r="A88" s="7" t="s">
        <v>106</v>
      </c>
      <c r="B88" s="7">
        <v>40000</v>
      </c>
      <c r="C88" s="7">
        <v>0</v>
      </c>
      <c r="D88" s="7">
        <v>0</v>
      </c>
      <c r="E88" s="7">
        <f t="shared" si="7"/>
        <v>40000</v>
      </c>
      <c r="F88" s="7">
        <v>0</v>
      </c>
      <c r="G88" s="7">
        <v>0</v>
      </c>
      <c r="H88" s="7">
        <v>0</v>
      </c>
      <c r="I88" s="7"/>
      <c r="J88" s="7"/>
      <c r="K88" s="7"/>
      <c r="L88" s="7">
        <v>0</v>
      </c>
      <c r="M88" s="9">
        <f t="shared" si="8"/>
        <v>40000</v>
      </c>
    </row>
    <row r="89" spans="1:13" ht="21">
      <c r="A89" s="7" t="s">
        <v>107</v>
      </c>
      <c r="B89" s="7">
        <v>10000</v>
      </c>
      <c r="C89" s="7">
        <v>0</v>
      </c>
      <c r="D89" s="7">
        <v>0</v>
      </c>
      <c r="E89" s="7">
        <f t="shared" si="7"/>
        <v>10000</v>
      </c>
      <c r="F89" s="7">
        <v>0</v>
      </c>
      <c r="G89" s="7">
        <v>0</v>
      </c>
      <c r="H89" s="7">
        <v>0</v>
      </c>
      <c r="I89" s="7"/>
      <c r="J89" s="7"/>
      <c r="K89" s="7"/>
      <c r="L89" s="7">
        <v>0</v>
      </c>
      <c r="M89" s="9">
        <f t="shared" si="8"/>
        <v>10000</v>
      </c>
    </row>
    <row r="90" spans="1:13" ht="21">
      <c r="A90" s="7" t="s">
        <v>108</v>
      </c>
      <c r="B90" s="7">
        <v>36600</v>
      </c>
      <c r="C90" s="7">
        <v>0</v>
      </c>
      <c r="D90" s="7">
        <v>0</v>
      </c>
      <c r="E90" s="7">
        <f t="shared" si="7"/>
        <v>36600</v>
      </c>
      <c r="F90" s="7">
        <v>0</v>
      </c>
      <c r="G90" s="7">
        <v>0</v>
      </c>
      <c r="H90" s="7">
        <v>0</v>
      </c>
      <c r="I90" s="7"/>
      <c r="J90" s="7"/>
      <c r="K90" s="7"/>
      <c r="L90" s="7">
        <v>0</v>
      </c>
      <c r="M90" s="9">
        <f t="shared" si="8"/>
        <v>36600</v>
      </c>
    </row>
    <row r="91" spans="1:13" ht="21">
      <c r="A91" s="7" t="s">
        <v>109</v>
      </c>
      <c r="B91" s="7">
        <v>20000</v>
      </c>
      <c r="C91" s="7">
        <v>0</v>
      </c>
      <c r="D91" s="7">
        <v>0</v>
      </c>
      <c r="E91" s="7">
        <f t="shared" si="7"/>
        <v>20000</v>
      </c>
      <c r="F91" s="7">
        <v>0</v>
      </c>
      <c r="G91" s="7">
        <v>0</v>
      </c>
      <c r="H91" s="7">
        <v>0</v>
      </c>
      <c r="I91" s="7"/>
      <c r="J91" s="7"/>
      <c r="K91" s="7"/>
      <c r="L91" s="7">
        <v>0</v>
      </c>
      <c r="M91" s="9">
        <f t="shared" si="8"/>
        <v>20000</v>
      </c>
    </row>
    <row r="92" spans="1:13" ht="21">
      <c r="A92" s="7" t="s">
        <v>110</v>
      </c>
      <c r="B92" s="7">
        <v>71400</v>
      </c>
      <c r="C92" s="7">
        <v>0</v>
      </c>
      <c r="D92" s="7">
        <v>0</v>
      </c>
      <c r="E92" s="7">
        <f t="shared" si="7"/>
        <v>71400</v>
      </c>
      <c r="F92" s="7">
        <v>0</v>
      </c>
      <c r="G92" s="7">
        <v>0</v>
      </c>
      <c r="H92" s="7">
        <v>0</v>
      </c>
      <c r="I92" s="7"/>
      <c r="J92" s="7"/>
      <c r="K92" s="7"/>
      <c r="L92" s="7">
        <v>0</v>
      </c>
      <c r="M92" s="9">
        <f t="shared" si="8"/>
        <v>71400</v>
      </c>
    </row>
    <row r="93" spans="1:13" ht="21.75" thickBot="1">
      <c r="A93" s="14" t="s">
        <v>44</v>
      </c>
      <c r="B93" s="15">
        <f>SUM(B87:B92)</f>
        <v>218000</v>
      </c>
      <c r="C93" s="15">
        <v>0</v>
      </c>
      <c r="D93" s="15">
        <f>SUM(D87:D92)</f>
        <v>0</v>
      </c>
      <c r="E93" s="15">
        <f>SUM(E87:E92)</f>
        <v>218000</v>
      </c>
      <c r="F93" s="15">
        <v>0</v>
      </c>
      <c r="G93" s="15">
        <v>0</v>
      </c>
      <c r="H93" s="15">
        <v>0</v>
      </c>
      <c r="I93" s="15"/>
      <c r="J93" s="15"/>
      <c r="K93" s="15"/>
      <c r="L93" s="15">
        <v>0</v>
      </c>
      <c r="M93" s="17">
        <f>SUM(M87:M92)</f>
        <v>218000</v>
      </c>
    </row>
    <row r="94" spans="1:13" ht="21.75" thickTop="1">
      <c r="A94" s="11" t="s">
        <v>45</v>
      </c>
      <c r="B94" s="7"/>
      <c r="C94" s="7"/>
      <c r="D94" s="7"/>
      <c r="E94" s="7"/>
      <c r="F94" s="31"/>
      <c r="G94" s="7"/>
      <c r="H94" s="7"/>
      <c r="I94" s="7"/>
      <c r="J94" s="7"/>
      <c r="K94" s="7"/>
      <c r="L94" s="7"/>
      <c r="M94" s="9"/>
    </row>
    <row r="95" spans="1:13" ht="21">
      <c r="A95" s="7" t="s">
        <v>111</v>
      </c>
      <c r="B95" s="7">
        <v>30000</v>
      </c>
      <c r="C95" s="7">
        <v>0</v>
      </c>
      <c r="D95" s="7">
        <v>0</v>
      </c>
      <c r="E95" s="7">
        <f>B95+D95-C95</f>
        <v>30000</v>
      </c>
      <c r="F95" s="7">
        <v>0</v>
      </c>
      <c r="G95" s="7">
        <v>0</v>
      </c>
      <c r="H95" s="7">
        <v>0</v>
      </c>
      <c r="I95" s="7"/>
      <c r="J95" s="7"/>
      <c r="K95" s="7"/>
      <c r="L95" s="7">
        <v>0</v>
      </c>
      <c r="M95" s="9">
        <f>E95-(SUM(F95:K95))</f>
        <v>30000</v>
      </c>
    </row>
    <row r="96" spans="1:13" ht="21">
      <c r="A96" s="7" t="s">
        <v>112</v>
      </c>
      <c r="B96" s="7">
        <v>20000</v>
      </c>
      <c r="C96" s="7">
        <v>0</v>
      </c>
      <c r="D96" s="7">
        <v>0</v>
      </c>
      <c r="E96" s="7">
        <f>B96+D96-C96</f>
        <v>20000</v>
      </c>
      <c r="F96" s="7">
        <v>0</v>
      </c>
      <c r="G96" s="7">
        <v>0</v>
      </c>
      <c r="H96" s="7">
        <v>0</v>
      </c>
      <c r="I96" s="7"/>
      <c r="J96" s="7"/>
      <c r="K96" s="7"/>
      <c r="L96" s="7">
        <v>0</v>
      </c>
      <c r="M96" s="9">
        <f>E96-(SUM(F96:K96))</f>
        <v>20000</v>
      </c>
    </row>
    <row r="97" spans="1:13" ht="21">
      <c r="A97" s="7" t="s">
        <v>113</v>
      </c>
      <c r="B97" s="7">
        <v>125000</v>
      </c>
      <c r="C97" s="7">
        <v>0</v>
      </c>
      <c r="D97" s="7">
        <v>0</v>
      </c>
      <c r="E97" s="7">
        <f aca="true" t="shared" si="9" ref="E97:E106">B97+D97-C97</f>
        <v>125000</v>
      </c>
      <c r="F97" s="7">
        <v>0</v>
      </c>
      <c r="G97" s="7">
        <v>0</v>
      </c>
      <c r="H97" s="7">
        <v>0</v>
      </c>
      <c r="I97" s="7"/>
      <c r="J97" s="7"/>
      <c r="K97" s="7"/>
      <c r="L97" s="7">
        <v>0</v>
      </c>
      <c r="M97" s="9">
        <f aca="true" t="shared" si="10" ref="M97:M106">E97-(SUM(F97:K97))</f>
        <v>125000</v>
      </c>
    </row>
    <row r="98" spans="1:13" ht="21">
      <c r="A98" s="7" t="s">
        <v>114</v>
      </c>
      <c r="B98" s="7">
        <v>30000</v>
      </c>
      <c r="C98" s="7">
        <v>0</v>
      </c>
      <c r="D98" s="7">
        <v>0</v>
      </c>
      <c r="E98" s="7">
        <f t="shared" si="9"/>
        <v>30000</v>
      </c>
      <c r="F98" s="7">
        <v>0</v>
      </c>
      <c r="G98" s="7">
        <v>0</v>
      </c>
      <c r="H98" s="7">
        <v>0</v>
      </c>
      <c r="I98" s="7"/>
      <c r="J98" s="7"/>
      <c r="K98" s="7"/>
      <c r="L98" s="7">
        <v>0</v>
      </c>
      <c r="M98" s="9">
        <f t="shared" si="10"/>
        <v>30000</v>
      </c>
    </row>
    <row r="99" spans="1:13" ht="21">
      <c r="A99" s="7" t="s">
        <v>115</v>
      </c>
      <c r="B99" s="7">
        <v>20000</v>
      </c>
      <c r="C99" s="7">
        <v>0</v>
      </c>
      <c r="D99" s="7">
        <v>0</v>
      </c>
      <c r="E99" s="7">
        <f t="shared" si="9"/>
        <v>20000</v>
      </c>
      <c r="F99" s="7">
        <v>0</v>
      </c>
      <c r="G99" s="7">
        <v>0</v>
      </c>
      <c r="H99" s="7">
        <v>0</v>
      </c>
      <c r="I99" s="7"/>
      <c r="J99" s="7"/>
      <c r="K99" s="7"/>
      <c r="L99" s="7">
        <v>0</v>
      </c>
      <c r="M99" s="9">
        <f t="shared" si="10"/>
        <v>20000</v>
      </c>
    </row>
    <row r="100" spans="1:13" ht="21">
      <c r="A100" s="7" t="s">
        <v>116</v>
      </c>
      <c r="B100" s="7">
        <v>20000</v>
      </c>
      <c r="C100" s="7">
        <v>0</v>
      </c>
      <c r="D100" s="7">
        <v>0</v>
      </c>
      <c r="E100" s="7">
        <f t="shared" si="9"/>
        <v>20000</v>
      </c>
      <c r="F100" s="7">
        <v>0</v>
      </c>
      <c r="G100" s="7">
        <v>0</v>
      </c>
      <c r="H100" s="7">
        <v>0</v>
      </c>
      <c r="I100" s="7"/>
      <c r="J100" s="7"/>
      <c r="K100" s="7"/>
      <c r="L100" s="7">
        <v>0</v>
      </c>
      <c r="M100" s="9">
        <f t="shared" si="10"/>
        <v>20000</v>
      </c>
    </row>
    <row r="101" spans="1:13" ht="21">
      <c r="A101" s="8" t="s">
        <v>117</v>
      </c>
      <c r="B101" s="7">
        <v>30000</v>
      </c>
      <c r="C101" s="7">
        <v>0</v>
      </c>
      <c r="D101" s="7">
        <v>0</v>
      </c>
      <c r="E101" s="7">
        <f t="shared" si="9"/>
        <v>30000</v>
      </c>
      <c r="F101" s="7">
        <v>0</v>
      </c>
      <c r="G101" s="7">
        <v>0</v>
      </c>
      <c r="H101" s="7">
        <v>0</v>
      </c>
      <c r="I101" s="7"/>
      <c r="J101" s="7"/>
      <c r="K101" s="7"/>
      <c r="L101" s="7">
        <v>0</v>
      </c>
      <c r="M101" s="9">
        <f t="shared" si="10"/>
        <v>30000</v>
      </c>
    </row>
    <row r="102" spans="1:13" ht="21">
      <c r="A102" s="7" t="s">
        <v>118</v>
      </c>
      <c r="B102" s="7">
        <v>20000</v>
      </c>
      <c r="C102" s="7">
        <v>0</v>
      </c>
      <c r="D102" s="7">
        <v>0</v>
      </c>
      <c r="E102" s="7">
        <f t="shared" si="9"/>
        <v>20000</v>
      </c>
      <c r="F102" s="7">
        <v>0</v>
      </c>
      <c r="G102" s="7">
        <v>0</v>
      </c>
      <c r="H102" s="7">
        <v>0</v>
      </c>
      <c r="I102" s="7"/>
      <c r="J102" s="7"/>
      <c r="K102" s="7"/>
      <c r="L102" s="7">
        <v>0</v>
      </c>
      <c r="M102" s="9">
        <f t="shared" si="10"/>
        <v>20000</v>
      </c>
    </row>
    <row r="103" spans="1:13" ht="21">
      <c r="A103" s="8" t="s">
        <v>119</v>
      </c>
      <c r="B103" s="7">
        <v>225000</v>
      </c>
      <c r="C103" s="7">
        <v>0</v>
      </c>
      <c r="D103" s="7">
        <v>0</v>
      </c>
      <c r="E103" s="7">
        <f t="shared" si="9"/>
        <v>225000</v>
      </c>
      <c r="F103" s="7">
        <v>0</v>
      </c>
      <c r="G103" s="7">
        <v>0</v>
      </c>
      <c r="H103" s="7">
        <v>0</v>
      </c>
      <c r="I103" s="7"/>
      <c r="J103" s="7"/>
      <c r="K103" s="7"/>
      <c r="L103" s="7">
        <v>0</v>
      </c>
      <c r="M103" s="9">
        <f t="shared" si="10"/>
        <v>225000</v>
      </c>
    </row>
    <row r="104" spans="1:13" ht="21">
      <c r="A104" s="7" t="s">
        <v>120</v>
      </c>
      <c r="B104" s="7">
        <v>20000</v>
      </c>
      <c r="C104" s="7">
        <v>0</v>
      </c>
      <c r="D104" s="7">
        <v>0</v>
      </c>
      <c r="E104" s="7">
        <f t="shared" si="9"/>
        <v>20000</v>
      </c>
      <c r="F104" s="7">
        <v>0</v>
      </c>
      <c r="G104" s="7">
        <v>10000</v>
      </c>
      <c r="H104" s="7">
        <v>0</v>
      </c>
      <c r="I104" s="7"/>
      <c r="J104" s="7"/>
      <c r="K104" s="7"/>
      <c r="L104" s="7">
        <v>10000</v>
      </c>
      <c r="M104" s="9">
        <f t="shared" si="10"/>
        <v>10000</v>
      </c>
    </row>
    <row r="105" spans="1:13" ht="21">
      <c r="A105" s="8" t="s">
        <v>121</v>
      </c>
      <c r="B105" s="7">
        <v>20000</v>
      </c>
      <c r="C105" s="7">
        <v>0</v>
      </c>
      <c r="D105" s="7">
        <v>0</v>
      </c>
      <c r="E105" s="7">
        <f t="shared" si="9"/>
        <v>20000</v>
      </c>
      <c r="F105" s="7">
        <v>0</v>
      </c>
      <c r="G105" s="7">
        <v>0</v>
      </c>
      <c r="H105" s="7">
        <v>0</v>
      </c>
      <c r="I105" s="7"/>
      <c r="J105" s="7"/>
      <c r="K105" s="7"/>
      <c r="L105" s="7">
        <v>0</v>
      </c>
      <c r="M105" s="9">
        <f t="shared" si="10"/>
        <v>20000</v>
      </c>
    </row>
    <row r="106" spans="1:13" ht="21">
      <c r="A106" s="7" t="s">
        <v>122</v>
      </c>
      <c r="B106" s="7">
        <v>10000</v>
      </c>
      <c r="C106" s="7">
        <v>0</v>
      </c>
      <c r="D106" s="7">
        <v>0</v>
      </c>
      <c r="E106" s="7">
        <f t="shared" si="9"/>
        <v>10000</v>
      </c>
      <c r="F106" s="7">
        <v>0</v>
      </c>
      <c r="G106" s="7">
        <v>0</v>
      </c>
      <c r="H106" s="7">
        <v>0</v>
      </c>
      <c r="I106" s="7"/>
      <c r="J106" s="7"/>
      <c r="K106" s="7"/>
      <c r="L106" s="7">
        <v>0</v>
      </c>
      <c r="M106" s="9">
        <f t="shared" si="10"/>
        <v>10000</v>
      </c>
    </row>
    <row r="107" spans="1:13" ht="26.25">
      <c r="A107" s="50" t="s">
        <v>67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26.25">
      <c r="A108" s="50" t="s">
        <v>25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  <row r="109" ht="26.25">
      <c r="A109" s="2" t="s">
        <v>26</v>
      </c>
    </row>
    <row r="110" spans="1:13" ht="21">
      <c r="A110" s="56" t="s">
        <v>2</v>
      </c>
      <c r="B110" s="56" t="s">
        <v>3</v>
      </c>
      <c r="C110" s="56" t="s">
        <v>4</v>
      </c>
      <c r="D110" s="58" t="s">
        <v>5</v>
      </c>
      <c r="E110" s="56" t="s">
        <v>6</v>
      </c>
      <c r="F110" s="56" t="s">
        <v>161</v>
      </c>
      <c r="G110" s="56"/>
      <c r="H110" s="56"/>
      <c r="I110" s="56"/>
      <c r="J110" s="56"/>
      <c r="K110" s="56"/>
      <c r="L110" s="56" t="s">
        <v>8</v>
      </c>
      <c r="M110" s="56" t="s">
        <v>9</v>
      </c>
    </row>
    <row r="111" spans="1:13" ht="21.75" thickBot="1">
      <c r="A111" s="57"/>
      <c r="B111" s="57"/>
      <c r="C111" s="57"/>
      <c r="D111" s="59"/>
      <c r="E111" s="57"/>
      <c r="F111" s="27" t="s">
        <v>155</v>
      </c>
      <c r="G111" s="27" t="s">
        <v>156</v>
      </c>
      <c r="H111" s="27" t="s">
        <v>157</v>
      </c>
      <c r="I111" s="27" t="s">
        <v>158</v>
      </c>
      <c r="J111" s="27" t="s">
        <v>159</v>
      </c>
      <c r="K111" s="27" t="s">
        <v>160</v>
      </c>
      <c r="L111" s="57"/>
      <c r="M111" s="57"/>
    </row>
    <row r="112" spans="1:13" ht="21.75" thickTop="1">
      <c r="A112" s="30" t="s">
        <v>42</v>
      </c>
      <c r="B112" s="7"/>
      <c r="C112" s="7"/>
      <c r="D112" s="7"/>
      <c r="E112" s="7"/>
      <c r="F112" s="7"/>
      <c r="G112" s="7"/>
      <c r="H112" s="31"/>
      <c r="I112" s="7"/>
      <c r="J112" s="7"/>
      <c r="K112" s="7"/>
      <c r="L112" s="7"/>
      <c r="M112" s="9"/>
    </row>
    <row r="113" spans="1:13" ht="21">
      <c r="A113" s="11" t="s">
        <v>162</v>
      </c>
      <c r="B113" s="7"/>
      <c r="C113" s="7"/>
      <c r="D113" s="7"/>
      <c r="E113" s="7"/>
      <c r="F113" s="7"/>
      <c r="G113" s="7"/>
      <c r="H113" s="31"/>
      <c r="I113" s="7"/>
      <c r="J113" s="7"/>
      <c r="K113" s="7"/>
      <c r="L113" s="7"/>
      <c r="M113" s="9"/>
    </row>
    <row r="114" spans="1:13" ht="21">
      <c r="A114" s="8" t="s">
        <v>123</v>
      </c>
      <c r="B114" s="7">
        <v>15000</v>
      </c>
      <c r="C114" s="7">
        <v>0</v>
      </c>
      <c r="D114" s="7">
        <v>0</v>
      </c>
      <c r="E114" s="7">
        <f>B114+D114-C114</f>
        <v>15000</v>
      </c>
      <c r="F114" s="7">
        <v>0</v>
      </c>
      <c r="G114" s="7">
        <v>0</v>
      </c>
      <c r="H114" s="7">
        <v>0</v>
      </c>
      <c r="I114" s="7"/>
      <c r="J114" s="7"/>
      <c r="K114" s="7"/>
      <c r="L114" s="7">
        <v>0</v>
      </c>
      <c r="M114" s="9">
        <f>E114-(SUM(F114:K114))</f>
        <v>15000</v>
      </c>
    </row>
    <row r="115" spans="1:13" ht="21">
      <c r="A115" s="8" t="s">
        <v>124</v>
      </c>
      <c r="B115" s="7">
        <v>50000</v>
      </c>
      <c r="C115" s="7">
        <v>0</v>
      </c>
      <c r="D115" s="7">
        <v>0</v>
      </c>
      <c r="E115" s="7">
        <f>B115+D115-C115</f>
        <v>50000</v>
      </c>
      <c r="F115" s="7">
        <v>0</v>
      </c>
      <c r="G115" s="7">
        <v>0</v>
      </c>
      <c r="H115" s="7">
        <v>0</v>
      </c>
      <c r="I115" s="7"/>
      <c r="J115" s="7"/>
      <c r="K115" s="7"/>
      <c r="L115" s="7">
        <v>0</v>
      </c>
      <c r="M115" s="9">
        <f>E115-(SUM(F115:K115))</f>
        <v>50000</v>
      </c>
    </row>
    <row r="116" spans="1:13" ht="21">
      <c r="A116" s="8" t="s">
        <v>125</v>
      </c>
      <c r="B116" s="7">
        <v>30000</v>
      </c>
      <c r="C116" s="7">
        <v>0</v>
      </c>
      <c r="D116" s="7">
        <v>0</v>
      </c>
      <c r="E116" s="7">
        <f>B116+D116-C116</f>
        <v>30000</v>
      </c>
      <c r="F116" s="7">
        <v>0</v>
      </c>
      <c r="G116" s="7">
        <v>0</v>
      </c>
      <c r="H116" s="7">
        <v>0</v>
      </c>
      <c r="I116" s="7"/>
      <c r="J116" s="7"/>
      <c r="K116" s="7"/>
      <c r="L116" s="7">
        <v>0</v>
      </c>
      <c r="M116" s="9">
        <f>E116-(SUM(F116:K116))</f>
        <v>30000</v>
      </c>
    </row>
    <row r="117" spans="1:13" ht="21.75" thickBot="1">
      <c r="A117" s="14" t="s">
        <v>44</v>
      </c>
      <c r="B117" s="15">
        <f>SUM(B116+B115+B114+B106+B105+B104+B103+B102+B101+B100+B99+B98+B97+B96+B95)</f>
        <v>665000</v>
      </c>
      <c r="C117" s="15">
        <v>0</v>
      </c>
      <c r="D117" s="15">
        <v>0</v>
      </c>
      <c r="E117" s="15">
        <f>SUM(E116+E115+E114+E106+E105+E104+E103+E102+E101+E100+E99+E98+E97+E96+E95)</f>
        <v>665000</v>
      </c>
      <c r="F117" s="15">
        <v>0</v>
      </c>
      <c r="G117" s="15">
        <f>SUM(G116+G115+G114+G106+G105+G104+G103+G102+G101+G100+G99+G98+G97+G96+G95)</f>
        <v>10000</v>
      </c>
      <c r="H117" s="15">
        <v>0</v>
      </c>
      <c r="I117" s="15"/>
      <c r="J117" s="15"/>
      <c r="K117" s="15"/>
      <c r="L117" s="15">
        <f>SUM(L116+L115+L114+L106+L105+L104+L103+L102+L101+L100+L99+L98+L97+L96+L95)</f>
        <v>10000</v>
      </c>
      <c r="M117" s="15">
        <f>SUM(M116+M115+M114+M106+M105+M104+M103+M102+M101+M100+M99+M98+M97+M96+M95)</f>
        <v>655000</v>
      </c>
    </row>
    <row r="118" spans="1:13" ht="21.75" thickTop="1">
      <c r="A118" s="11" t="s">
        <v>32</v>
      </c>
      <c r="B118" s="6"/>
      <c r="C118" s="6"/>
      <c r="D118" s="6"/>
      <c r="E118" s="6"/>
      <c r="F118" s="6"/>
      <c r="G118" s="6"/>
      <c r="H118" s="28"/>
      <c r="I118" s="6"/>
      <c r="J118" s="6"/>
      <c r="K118" s="6"/>
      <c r="L118" s="6"/>
      <c r="M118" s="6"/>
    </row>
    <row r="119" spans="1:13" ht="21">
      <c r="A119" s="7" t="s">
        <v>126</v>
      </c>
      <c r="B119" s="7">
        <v>32000</v>
      </c>
      <c r="C119" s="7">
        <v>0</v>
      </c>
      <c r="D119" s="7">
        <v>0</v>
      </c>
      <c r="E119" s="7">
        <f aca="true" t="shared" si="11" ref="E119:E125">B119+D119-C119</f>
        <v>32000</v>
      </c>
      <c r="F119" s="7">
        <v>0</v>
      </c>
      <c r="G119" s="7">
        <v>0</v>
      </c>
      <c r="H119" s="7">
        <v>0</v>
      </c>
      <c r="I119" s="7"/>
      <c r="J119" s="7"/>
      <c r="K119" s="7"/>
      <c r="L119" s="7">
        <v>0</v>
      </c>
      <c r="M119" s="9">
        <f aca="true" t="shared" si="12" ref="M119:M125">E119-(SUM(F119:K119))</f>
        <v>32000</v>
      </c>
    </row>
    <row r="120" spans="1:13" ht="21">
      <c r="A120" s="7" t="s">
        <v>46</v>
      </c>
      <c r="B120" s="7">
        <v>98000</v>
      </c>
      <c r="C120" s="7">
        <v>0</v>
      </c>
      <c r="D120" s="7">
        <v>0</v>
      </c>
      <c r="E120" s="7">
        <f t="shared" si="11"/>
        <v>98000</v>
      </c>
      <c r="F120" s="7">
        <v>0</v>
      </c>
      <c r="G120" s="7">
        <v>0</v>
      </c>
      <c r="H120" s="7">
        <v>0</v>
      </c>
      <c r="I120" s="7"/>
      <c r="J120" s="7"/>
      <c r="K120" s="7"/>
      <c r="L120" s="7">
        <v>0</v>
      </c>
      <c r="M120" s="9">
        <f t="shared" si="12"/>
        <v>98000</v>
      </c>
    </row>
    <row r="121" spans="1:13" ht="21">
      <c r="A121" s="7" t="s">
        <v>127</v>
      </c>
      <c r="B121" s="7">
        <v>25000</v>
      </c>
      <c r="C121" s="7">
        <v>0</v>
      </c>
      <c r="D121" s="7">
        <v>0</v>
      </c>
      <c r="E121" s="7">
        <f t="shared" si="11"/>
        <v>25000</v>
      </c>
      <c r="F121" s="7">
        <v>0</v>
      </c>
      <c r="G121" s="7">
        <v>0</v>
      </c>
      <c r="H121" s="7">
        <v>0</v>
      </c>
      <c r="I121" s="7"/>
      <c r="J121" s="7"/>
      <c r="K121" s="7"/>
      <c r="L121" s="7">
        <v>0</v>
      </c>
      <c r="M121" s="9">
        <f t="shared" si="12"/>
        <v>25000</v>
      </c>
    </row>
    <row r="122" spans="1:13" ht="21">
      <c r="A122" s="7" t="s">
        <v>128</v>
      </c>
      <c r="B122" s="7">
        <v>20000</v>
      </c>
      <c r="C122" s="7">
        <v>0</v>
      </c>
      <c r="D122" s="7">
        <v>0</v>
      </c>
      <c r="E122" s="7">
        <f t="shared" si="11"/>
        <v>20000</v>
      </c>
      <c r="F122" s="7">
        <v>0</v>
      </c>
      <c r="G122" s="7">
        <v>0</v>
      </c>
      <c r="H122" s="7">
        <v>0</v>
      </c>
      <c r="I122" s="7"/>
      <c r="J122" s="7"/>
      <c r="K122" s="7"/>
      <c r="L122" s="7">
        <v>0</v>
      </c>
      <c r="M122" s="9">
        <f t="shared" si="12"/>
        <v>20000</v>
      </c>
    </row>
    <row r="123" spans="1:13" ht="21">
      <c r="A123" s="7" t="s">
        <v>129</v>
      </c>
      <c r="B123" s="7">
        <v>20000</v>
      </c>
      <c r="C123" s="7">
        <v>0</v>
      </c>
      <c r="D123" s="7">
        <v>0</v>
      </c>
      <c r="E123" s="7">
        <f t="shared" si="11"/>
        <v>20000</v>
      </c>
      <c r="F123" s="7">
        <v>0</v>
      </c>
      <c r="G123" s="7">
        <v>0</v>
      </c>
      <c r="H123" s="7">
        <v>0</v>
      </c>
      <c r="I123" s="7"/>
      <c r="J123" s="7"/>
      <c r="K123" s="7"/>
      <c r="L123" s="7">
        <v>0</v>
      </c>
      <c r="M123" s="9">
        <f t="shared" si="12"/>
        <v>20000</v>
      </c>
    </row>
    <row r="124" spans="1:13" ht="21">
      <c r="A124" s="7" t="s">
        <v>164</v>
      </c>
      <c r="B124" s="7">
        <v>50000</v>
      </c>
      <c r="C124" s="7">
        <v>0</v>
      </c>
      <c r="D124" s="7">
        <v>0</v>
      </c>
      <c r="E124" s="7">
        <f t="shared" si="11"/>
        <v>50000</v>
      </c>
      <c r="F124" s="7">
        <v>0</v>
      </c>
      <c r="G124" s="7">
        <v>0</v>
      </c>
      <c r="H124" s="7">
        <v>0</v>
      </c>
      <c r="I124" s="7"/>
      <c r="J124" s="7"/>
      <c r="K124" s="7"/>
      <c r="L124" s="7">
        <v>0</v>
      </c>
      <c r="M124" s="9">
        <f t="shared" si="12"/>
        <v>50000</v>
      </c>
    </row>
    <row r="125" spans="1:13" ht="21">
      <c r="A125" s="7" t="s">
        <v>165</v>
      </c>
      <c r="B125" s="7">
        <v>40000</v>
      </c>
      <c r="C125" s="7">
        <v>0</v>
      </c>
      <c r="D125" s="7">
        <v>0</v>
      </c>
      <c r="E125" s="7">
        <f t="shared" si="11"/>
        <v>40000</v>
      </c>
      <c r="F125" s="7">
        <v>0</v>
      </c>
      <c r="G125" s="7">
        <v>0</v>
      </c>
      <c r="H125" s="7">
        <v>0</v>
      </c>
      <c r="I125" s="7"/>
      <c r="J125" s="7"/>
      <c r="K125" s="7"/>
      <c r="L125" s="7">
        <v>0</v>
      </c>
      <c r="M125" s="9">
        <f t="shared" si="12"/>
        <v>40000</v>
      </c>
    </row>
    <row r="126" spans="1:13" ht="21">
      <c r="A126" s="14" t="s">
        <v>47</v>
      </c>
      <c r="B126" s="11">
        <f>SUM(B119:B125)</f>
        <v>285000</v>
      </c>
      <c r="C126" s="11">
        <v>0</v>
      </c>
      <c r="D126" s="11">
        <v>0</v>
      </c>
      <c r="E126" s="11">
        <f>SUM(E119:E125)</f>
        <v>285000</v>
      </c>
      <c r="F126" s="11">
        <f>SUM(F119:F125)</f>
        <v>0</v>
      </c>
      <c r="G126" s="11">
        <f>SUM(G119:G125)</f>
        <v>0</v>
      </c>
      <c r="H126" s="11">
        <f>SUM(H119:H125)</f>
        <v>0</v>
      </c>
      <c r="I126" s="11"/>
      <c r="J126" s="11"/>
      <c r="K126" s="11"/>
      <c r="L126" s="11">
        <f>SUM(L119:L125)</f>
        <v>0</v>
      </c>
      <c r="M126" s="12">
        <f>SUM(M119:M125)</f>
        <v>285000</v>
      </c>
    </row>
    <row r="127" spans="1:13" ht="21.75" thickBot="1">
      <c r="A127" s="14" t="s">
        <v>48</v>
      </c>
      <c r="B127" s="15">
        <f aca="true" t="shared" si="13" ref="B127:G127">SUM(B126+B117+B93+B79+B62+B22+B19+B12)</f>
        <v>21456100</v>
      </c>
      <c r="C127" s="15">
        <f t="shared" si="13"/>
        <v>422520</v>
      </c>
      <c r="D127" s="15">
        <f t="shared" si="13"/>
        <v>132520</v>
      </c>
      <c r="E127" s="15">
        <f t="shared" si="13"/>
        <v>21166100</v>
      </c>
      <c r="F127" s="15">
        <f t="shared" si="13"/>
        <v>522314</v>
      </c>
      <c r="G127" s="16">
        <f t="shared" si="13"/>
        <v>1113830</v>
      </c>
      <c r="H127" s="32">
        <f>SUM(H126+H117+H93+H79+H62+H22+H19+H12)</f>
        <v>889963.03</v>
      </c>
      <c r="I127" s="15"/>
      <c r="J127" s="15"/>
      <c r="K127" s="15"/>
      <c r="L127" s="15">
        <f>SUM(L126+L117+L93+L79+L62+L22+L19+L12)</f>
        <v>2526107.0300000003</v>
      </c>
      <c r="M127" s="17">
        <f>SUM(M126+M117+M93+M79+M62+M22+M19+M12)</f>
        <v>18639992.97</v>
      </c>
    </row>
    <row r="128" spans="1:13" ht="21.75" thickTop="1">
      <c r="A128" s="23"/>
      <c r="B128" s="24"/>
      <c r="C128" s="24"/>
      <c r="D128" s="24"/>
      <c r="E128" s="24"/>
      <c r="F128" s="24"/>
      <c r="G128" s="24"/>
      <c r="H128" s="36"/>
      <c r="I128" s="24"/>
      <c r="J128" s="24"/>
      <c r="K128" s="24"/>
      <c r="L128" s="24"/>
      <c r="M128" s="25"/>
    </row>
    <row r="129" spans="1:13" ht="21">
      <c r="A129" s="23"/>
      <c r="B129" s="24"/>
      <c r="C129" s="24"/>
      <c r="D129" s="24"/>
      <c r="E129" s="24"/>
      <c r="F129" s="24"/>
      <c r="G129" s="24"/>
      <c r="H129" s="36"/>
      <c r="I129" s="24"/>
      <c r="J129" s="24"/>
      <c r="K129" s="24"/>
      <c r="L129" s="24"/>
      <c r="M129" s="25"/>
    </row>
    <row r="130" spans="1:13" ht="21">
      <c r="A130" s="23"/>
      <c r="B130" s="24"/>
      <c r="C130" s="24"/>
      <c r="D130" s="24"/>
      <c r="E130" s="24"/>
      <c r="F130" s="24"/>
      <c r="G130" s="24"/>
      <c r="H130" s="36"/>
      <c r="I130" s="24"/>
      <c r="J130" s="24"/>
      <c r="K130" s="24"/>
      <c r="L130" s="24"/>
      <c r="M130" s="25"/>
    </row>
    <row r="131" spans="1:13" ht="21">
      <c r="A131" s="23"/>
      <c r="B131" s="24"/>
      <c r="C131" s="24"/>
      <c r="D131" s="24"/>
      <c r="E131" s="24"/>
      <c r="F131" s="24"/>
      <c r="G131" s="24"/>
      <c r="H131" s="36"/>
      <c r="I131" s="24"/>
      <c r="J131" s="24"/>
      <c r="K131" s="24"/>
      <c r="L131" s="24"/>
      <c r="M131" s="25"/>
    </row>
    <row r="132" spans="1:13" ht="21">
      <c r="A132" s="23"/>
      <c r="B132" s="24"/>
      <c r="C132" s="24"/>
      <c r="D132" s="24"/>
      <c r="E132" s="24"/>
      <c r="F132" s="24"/>
      <c r="G132" s="24"/>
      <c r="H132" s="36"/>
      <c r="I132" s="24"/>
      <c r="J132" s="24"/>
      <c r="K132" s="24"/>
      <c r="L132" s="24"/>
      <c r="M132" s="25"/>
    </row>
    <row r="133" spans="1:13" ht="21">
      <c r="A133" s="23"/>
      <c r="B133" s="24"/>
      <c r="C133" s="24"/>
      <c r="D133" s="24"/>
      <c r="E133" s="24"/>
      <c r="F133" s="24"/>
      <c r="G133" s="24"/>
      <c r="H133" s="36"/>
      <c r="I133" s="24"/>
      <c r="J133" s="24"/>
      <c r="K133" s="24"/>
      <c r="L133" s="24"/>
      <c r="M133" s="25"/>
    </row>
    <row r="134" spans="1:13" ht="26.25">
      <c r="A134" s="50" t="s">
        <v>67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</row>
    <row r="135" spans="1:13" ht="26.25">
      <c r="A135" s="50" t="s">
        <v>49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</row>
    <row r="136" ht="26.25">
      <c r="A136" s="2" t="s">
        <v>50</v>
      </c>
    </row>
    <row r="137" spans="1:13" ht="21">
      <c r="A137" s="56" t="s">
        <v>2</v>
      </c>
      <c r="B137" s="56" t="s">
        <v>3</v>
      </c>
      <c r="C137" s="56" t="s">
        <v>4</v>
      </c>
      <c r="D137" s="58" t="s">
        <v>5</v>
      </c>
      <c r="E137" s="56" t="s">
        <v>6</v>
      </c>
      <c r="F137" s="56" t="s">
        <v>161</v>
      </c>
      <c r="G137" s="56"/>
      <c r="H137" s="56"/>
      <c r="I137" s="56"/>
      <c r="J137" s="56"/>
      <c r="K137" s="56"/>
      <c r="L137" s="56" t="s">
        <v>8</v>
      </c>
      <c r="M137" s="56" t="s">
        <v>9</v>
      </c>
    </row>
    <row r="138" spans="1:13" ht="21.75" thickBot="1">
      <c r="A138" s="57"/>
      <c r="B138" s="57"/>
      <c r="C138" s="57"/>
      <c r="D138" s="59"/>
      <c r="E138" s="57"/>
      <c r="F138" s="27" t="s">
        <v>155</v>
      </c>
      <c r="G138" s="27" t="s">
        <v>156</v>
      </c>
      <c r="H138" s="27" t="s">
        <v>157</v>
      </c>
      <c r="I138" s="27" t="s">
        <v>158</v>
      </c>
      <c r="J138" s="27" t="s">
        <v>159</v>
      </c>
      <c r="K138" s="27" t="s">
        <v>160</v>
      </c>
      <c r="L138" s="57"/>
      <c r="M138" s="57"/>
    </row>
    <row r="139" spans="1:13" ht="21.75" thickTop="1">
      <c r="A139" s="30" t="s">
        <v>42</v>
      </c>
      <c r="B139" s="7"/>
      <c r="C139" s="7"/>
      <c r="D139" s="7"/>
      <c r="E139" s="7"/>
      <c r="F139" s="7"/>
      <c r="G139" s="7"/>
      <c r="H139" s="31"/>
      <c r="I139" s="7"/>
      <c r="J139" s="7"/>
      <c r="K139" s="7"/>
      <c r="L139" s="7"/>
      <c r="M139" s="7"/>
    </row>
    <row r="140" spans="1:13" ht="21">
      <c r="A140" s="11" t="s">
        <v>34</v>
      </c>
      <c r="B140" s="7"/>
      <c r="C140" s="7"/>
      <c r="D140" s="7"/>
      <c r="E140" s="7"/>
      <c r="F140" s="7"/>
      <c r="G140" s="7"/>
      <c r="H140" s="31"/>
      <c r="I140" s="7"/>
      <c r="J140" s="7"/>
      <c r="K140" s="7"/>
      <c r="L140" s="7"/>
      <c r="M140" s="7"/>
    </row>
    <row r="141" spans="1:13" ht="21">
      <c r="A141" s="7" t="s">
        <v>130</v>
      </c>
      <c r="B141" s="7">
        <v>1266600</v>
      </c>
      <c r="C141" s="7">
        <v>0</v>
      </c>
      <c r="D141" s="7">
        <v>0</v>
      </c>
      <c r="E141" s="7">
        <f>B141+D141-C141</f>
        <v>1266600</v>
      </c>
      <c r="F141" s="7">
        <v>0</v>
      </c>
      <c r="G141" s="7">
        <v>170000</v>
      </c>
      <c r="H141" s="7">
        <v>0</v>
      </c>
      <c r="I141" s="7"/>
      <c r="J141" s="7"/>
      <c r="K141" s="7"/>
      <c r="L141" s="7">
        <f>SUM(F141+G141+H141+I141+J141+K141)</f>
        <v>170000</v>
      </c>
      <c r="M141" s="9">
        <f>E141-(SUM(F141:K141))</f>
        <v>1096600</v>
      </c>
    </row>
    <row r="142" spans="1:13" ht="21">
      <c r="A142" s="7" t="s">
        <v>131</v>
      </c>
      <c r="B142" s="7">
        <v>316600</v>
      </c>
      <c r="C142" s="7">
        <v>0</v>
      </c>
      <c r="D142" s="7">
        <v>0</v>
      </c>
      <c r="E142" s="7">
        <f>B142+D142-C142</f>
        <v>316600</v>
      </c>
      <c r="F142" s="7">
        <v>0</v>
      </c>
      <c r="G142" s="7">
        <v>0</v>
      </c>
      <c r="H142" s="31">
        <v>8730</v>
      </c>
      <c r="I142" s="7"/>
      <c r="J142" s="7"/>
      <c r="K142" s="7"/>
      <c r="L142" s="7">
        <v>8730</v>
      </c>
      <c r="M142" s="9">
        <f>E142-(SUM(F142:K142))</f>
        <v>307870</v>
      </c>
    </row>
    <row r="143" spans="1:13" ht="21.75" thickBot="1">
      <c r="A143" s="14" t="s">
        <v>51</v>
      </c>
      <c r="B143" s="15">
        <f>SUM(B141:B142)</f>
        <v>1583200</v>
      </c>
      <c r="C143" s="15">
        <f>SUM(C141:C142)</f>
        <v>0</v>
      </c>
      <c r="D143" s="15">
        <f>SUM(D141:D142)</f>
        <v>0</v>
      </c>
      <c r="E143" s="15">
        <f>B143+D143-C143</f>
        <v>1583200</v>
      </c>
      <c r="F143" s="15">
        <f>SUM(F141:F142)</f>
        <v>0</v>
      </c>
      <c r="G143" s="15">
        <f>SUM(G141:G142)</f>
        <v>170000</v>
      </c>
      <c r="H143" s="32">
        <f>SUM(H141:H142)</f>
        <v>8730</v>
      </c>
      <c r="I143" s="15"/>
      <c r="J143" s="15"/>
      <c r="K143" s="15"/>
      <c r="L143" s="15">
        <f>SUM(L141:L142)</f>
        <v>178730</v>
      </c>
      <c r="M143" s="17">
        <f>E143-(SUM(F143:K143))</f>
        <v>1404470</v>
      </c>
    </row>
    <row r="144" spans="1:13" ht="21.75" thickTop="1">
      <c r="A144" s="18"/>
      <c r="B144" s="18"/>
      <c r="C144" s="18"/>
      <c r="D144" s="18"/>
      <c r="E144" s="18"/>
      <c r="F144" s="18"/>
      <c r="G144" s="18"/>
      <c r="H144" s="20"/>
      <c r="I144" s="18"/>
      <c r="J144" s="18"/>
      <c r="K144" s="18"/>
      <c r="L144" s="18"/>
      <c r="M144" s="19"/>
    </row>
    <row r="145" spans="1:13" ht="21">
      <c r="A145" s="18"/>
      <c r="B145" s="18"/>
      <c r="C145" s="18"/>
      <c r="D145" s="18"/>
      <c r="E145" s="18"/>
      <c r="F145" s="18"/>
      <c r="G145" s="18"/>
      <c r="H145" s="20"/>
      <c r="I145" s="18"/>
      <c r="J145" s="18"/>
      <c r="K145" s="18"/>
      <c r="L145" s="18"/>
      <c r="M145" s="19"/>
    </row>
    <row r="146" spans="1:13" ht="21">
      <c r="A146" s="18"/>
      <c r="B146" s="18"/>
      <c r="C146" s="18"/>
      <c r="D146" s="18"/>
      <c r="E146" s="18"/>
      <c r="F146" s="18"/>
      <c r="G146" s="18"/>
      <c r="H146" s="20"/>
      <c r="I146" s="18"/>
      <c r="J146" s="18"/>
      <c r="K146" s="18"/>
      <c r="L146" s="18"/>
      <c r="M146" s="19"/>
    </row>
    <row r="147" spans="1:13" ht="26.25">
      <c r="A147" s="60" t="s">
        <v>52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</row>
    <row r="148" spans="1:13" ht="26.25">
      <c r="A148" s="38" t="s">
        <v>53</v>
      </c>
      <c r="B148" s="18"/>
      <c r="C148" s="18"/>
      <c r="D148" s="18"/>
      <c r="E148" s="18"/>
      <c r="F148" s="18"/>
      <c r="G148" s="18"/>
      <c r="H148" s="20"/>
      <c r="I148" s="18"/>
      <c r="J148" s="18"/>
      <c r="K148" s="18"/>
      <c r="L148" s="18"/>
      <c r="M148" s="19"/>
    </row>
    <row r="149" spans="1:13" ht="21">
      <c r="A149" s="56" t="s">
        <v>2</v>
      </c>
      <c r="B149" s="56" t="s">
        <v>3</v>
      </c>
      <c r="C149" s="56" t="s">
        <v>4</v>
      </c>
      <c r="D149" s="58" t="s">
        <v>5</v>
      </c>
      <c r="E149" s="56" t="s">
        <v>6</v>
      </c>
      <c r="F149" s="56" t="s">
        <v>161</v>
      </c>
      <c r="G149" s="56"/>
      <c r="H149" s="56"/>
      <c r="I149" s="56"/>
      <c r="J149" s="56"/>
      <c r="K149" s="56"/>
      <c r="L149" s="56" t="s">
        <v>8</v>
      </c>
      <c r="M149" s="56" t="s">
        <v>9</v>
      </c>
    </row>
    <row r="150" spans="1:13" ht="21.75" thickBot="1">
      <c r="A150" s="57"/>
      <c r="B150" s="57"/>
      <c r="C150" s="57"/>
      <c r="D150" s="59"/>
      <c r="E150" s="57"/>
      <c r="F150" s="27" t="s">
        <v>155</v>
      </c>
      <c r="G150" s="27" t="s">
        <v>156</v>
      </c>
      <c r="H150" s="27" t="s">
        <v>157</v>
      </c>
      <c r="I150" s="27" t="s">
        <v>158</v>
      </c>
      <c r="J150" s="27" t="s">
        <v>159</v>
      </c>
      <c r="K150" s="27" t="s">
        <v>160</v>
      </c>
      <c r="L150" s="57"/>
      <c r="M150" s="57"/>
    </row>
    <row r="151" spans="1:13" ht="21.75" thickTop="1">
      <c r="A151" s="30" t="s">
        <v>42</v>
      </c>
      <c r="B151" s="7"/>
      <c r="C151" s="7"/>
      <c r="D151" s="7"/>
      <c r="E151" s="7"/>
      <c r="F151" s="7"/>
      <c r="G151" s="7"/>
      <c r="H151" s="31"/>
      <c r="I151" s="7"/>
      <c r="J151" s="7"/>
      <c r="K151" s="7"/>
      <c r="L151" s="7"/>
      <c r="M151" s="9"/>
    </row>
    <row r="152" spans="1:13" ht="21">
      <c r="A152" s="8" t="s">
        <v>28</v>
      </c>
      <c r="B152" s="7"/>
      <c r="C152" s="7"/>
      <c r="D152" s="7"/>
      <c r="E152" s="7"/>
      <c r="F152" s="7"/>
      <c r="G152" s="7"/>
      <c r="H152" s="31"/>
      <c r="I152" s="7"/>
      <c r="J152" s="7"/>
      <c r="K152" s="7"/>
      <c r="L152" s="7"/>
      <c r="M152" s="9"/>
    </row>
    <row r="153" spans="1:13" ht="21">
      <c r="A153" s="7" t="s">
        <v>54</v>
      </c>
      <c r="B153" s="7">
        <v>240000</v>
      </c>
      <c r="C153" s="7">
        <v>0</v>
      </c>
      <c r="D153" s="7">
        <v>0</v>
      </c>
      <c r="E153" s="7">
        <f>B153+D153-C153</f>
        <v>240000</v>
      </c>
      <c r="F153" s="7">
        <v>0</v>
      </c>
      <c r="G153" s="7">
        <v>0</v>
      </c>
      <c r="H153" s="7">
        <v>0</v>
      </c>
      <c r="I153" s="7"/>
      <c r="J153" s="7"/>
      <c r="K153" s="7"/>
      <c r="L153" s="7">
        <v>0</v>
      </c>
      <c r="M153" s="9">
        <f>E153-(SUM(F153:K153))</f>
        <v>240000</v>
      </c>
    </row>
    <row r="154" spans="1:13" ht="21.75" thickBot="1">
      <c r="A154" s="14" t="s">
        <v>55</v>
      </c>
      <c r="B154" s="15">
        <f>SUM(B153)</f>
        <v>240000</v>
      </c>
      <c r="C154" s="15">
        <v>0</v>
      </c>
      <c r="D154" s="15">
        <v>0</v>
      </c>
      <c r="E154" s="15">
        <f>B154+D154-C154</f>
        <v>240000</v>
      </c>
      <c r="F154" s="15">
        <v>0</v>
      </c>
      <c r="G154" s="15">
        <v>0</v>
      </c>
      <c r="H154" s="15">
        <v>0</v>
      </c>
      <c r="I154" s="15"/>
      <c r="J154" s="15"/>
      <c r="K154" s="15"/>
      <c r="L154" s="15">
        <v>0</v>
      </c>
      <c r="M154" s="17">
        <f>E154-(SUM(F154:K154))</f>
        <v>240000</v>
      </c>
    </row>
    <row r="155" spans="1:13" ht="21.75" thickTop="1">
      <c r="A155" s="18"/>
      <c r="B155" s="18"/>
      <c r="C155" s="18"/>
      <c r="D155" s="18"/>
      <c r="E155" s="18"/>
      <c r="F155" s="18"/>
      <c r="G155" s="18"/>
      <c r="H155" s="20"/>
      <c r="I155" s="18"/>
      <c r="J155" s="18"/>
      <c r="K155" s="18"/>
      <c r="L155" s="18"/>
      <c r="M155" s="19"/>
    </row>
    <row r="156" spans="1:13" ht="21">
      <c r="A156" s="18"/>
      <c r="B156" s="18"/>
      <c r="C156" s="18"/>
      <c r="D156" s="18"/>
      <c r="E156" s="18"/>
      <c r="F156" s="18"/>
      <c r="G156" s="18"/>
      <c r="H156" s="20"/>
      <c r="I156" s="18"/>
      <c r="J156" s="18"/>
      <c r="K156" s="18"/>
      <c r="L156" s="18"/>
      <c r="M156" s="19"/>
    </row>
    <row r="157" spans="1:13" ht="21">
      <c r="A157" s="18"/>
      <c r="B157" s="18"/>
      <c r="C157" s="18"/>
      <c r="D157" s="18"/>
      <c r="E157" s="18"/>
      <c r="F157" s="18"/>
      <c r="G157" s="18"/>
      <c r="H157" s="20"/>
      <c r="I157" s="18"/>
      <c r="J157" s="18"/>
      <c r="K157" s="18"/>
      <c r="L157" s="18"/>
      <c r="M157" s="19"/>
    </row>
    <row r="158" spans="1:13" ht="21">
      <c r="A158" s="18"/>
      <c r="B158" s="18"/>
      <c r="C158" s="18"/>
      <c r="D158" s="18"/>
      <c r="E158" s="18"/>
      <c r="F158" s="18"/>
      <c r="G158" s="18"/>
      <c r="H158" s="20"/>
      <c r="I158" s="18"/>
      <c r="J158" s="18"/>
      <c r="K158" s="18"/>
      <c r="L158" s="18"/>
      <c r="M158" s="19"/>
    </row>
    <row r="159" spans="1:13" ht="21">
      <c r="A159" s="18"/>
      <c r="B159" s="18"/>
      <c r="C159" s="18"/>
      <c r="D159" s="18"/>
      <c r="E159" s="18"/>
      <c r="F159" s="18"/>
      <c r="G159" s="18"/>
      <c r="H159" s="20"/>
      <c r="I159" s="18"/>
      <c r="J159" s="18"/>
      <c r="K159" s="18"/>
      <c r="L159" s="18"/>
      <c r="M159" s="19"/>
    </row>
    <row r="160" spans="1:13" ht="21" customHeight="1">
      <c r="A160" s="50" t="s">
        <v>67</v>
      </c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</row>
    <row r="161" spans="1:13" ht="20.25" customHeight="1">
      <c r="A161" s="50" t="s">
        <v>25</v>
      </c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</row>
    <row r="162" ht="21.75" customHeight="1">
      <c r="A162" s="2" t="s">
        <v>56</v>
      </c>
    </row>
    <row r="163" spans="1:13" ht="21">
      <c r="A163" s="56" t="s">
        <v>2</v>
      </c>
      <c r="B163" s="56" t="s">
        <v>3</v>
      </c>
      <c r="C163" s="56" t="s">
        <v>4</v>
      </c>
      <c r="D163" s="58" t="s">
        <v>5</v>
      </c>
      <c r="E163" s="56" t="s">
        <v>6</v>
      </c>
      <c r="F163" s="56" t="s">
        <v>161</v>
      </c>
      <c r="G163" s="56"/>
      <c r="H163" s="56"/>
      <c r="I163" s="56"/>
      <c r="J163" s="56"/>
      <c r="K163" s="56"/>
      <c r="L163" s="56" t="s">
        <v>8</v>
      </c>
      <c r="M163" s="56" t="s">
        <v>9</v>
      </c>
    </row>
    <row r="164" spans="1:13" ht="21.75" thickBot="1">
      <c r="A164" s="57"/>
      <c r="B164" s="57"/>
      <c r="C164" s="57"/>
      <c r="D164" s="59"/>
      <c r="E164" s="57"/>
      <c r="F164" s="27" t="s">
        <v>155</v>
      </c>
      <c r="G164" s="27" t="s">
        <v>156</v>
      </c>
      <c r="H164" s="27" t="s">
        <v>157</v>
      </c>
      <c r="I164" s="27" t="s">
        <v>158</v>
      </c>
      <c r="J164" s="27" t="s">
        <v>159</v>
      </c>
      <c r="K164" s="27" t="s">
        <v>160</v>
      </c>
      <c r="L164" s="57"/>
      <c r="M164" s="57"/>
    </row>
    <row r="165" spans="1:13" ht="21.75" thickTop="1">
      <c r="A165" s="30" t="s">
        <v>42</v>
      </c>
      <c r="B165" s="7"/>
      <c r="C165" s="7"/>
      <c r="D165" s="7"/>
      <c r="E165" s="7"/>
      <c r="F165" s="7"/>
      <c r="G165" s="7"/>
      <c r="H165" s="31"/>
      <c r="I165" s="7"/>
      <c r="J165" s="7"/>
      <c r="K165" s="7"/>
      <c r="L165" s="7"/>
      <c r="M165" s="7"/>
    </row>
    <row r="166" spans="1:13" ht="21">
      <c r="A166" s="11" t="s">
        <v>28</v>
      </c>
      <c r="B166" s="7"/>
      <c r="C166" s="7"/>
      <c r="D166" s="7"/>
      <c r="E166" s="7"/>
      <c r="F166" s="7"/>
      <c r="G166" s="7"/>
      <c r="H166" s="31"/>
      <c r="I166" s="7"/>
      <c r="J166" s="7"/>
      <c r="K166" s="7"/>
      <c r="L166" s="7"/>
      <c r="M166" s="7"/>
    </row>
    <row r="167" spans="1:13" ht="21">
      <c r="A167" s="7" t="s">
        <v>132</v>
      </c>
      <c r="B167" s="7">
        <v>520000</v>
      </c>
      <c r="C167" s="7">
        <v>0</v>
      </c>
      <c r="D167" s="7">
        <v>0</v>
      </c>
      <c r="E167" s="7">
        <f aca="true" t="shared" si="14" ref="E167:E186">B167+D167-C167</f>
        <v>520000</v>
      </c>
      <c r="F167" s="7">
        <v>0</v>
      </c>
      <c r="G167" s="7">
        <v>0</v>
      </c>
      <c r="H167" s="7">
        <v>0</v>
      </c>
      <c r="I167" s="7"/>
      <c r="J167" s="7"/>
      <c r="K167" s="7"/>
      <c r="L167" s="7">
        <v>0</v>
      </c>
      <c r="M167" s="9">
        <f aca="true" t="shared" si="15" ref="M167:M187">E167-(SUM(F167:K167))</f>
        <v>520000</v>
      </c>
    </row>
    <row r="168" spans="1:13" ht="21">
      <c r="A168" s="7" t="s">
        <v>133</v>
      </c>
      <c r="B168" s="7">
        <v>100000</v>
      </c>
      <c r="C168" s="7">
        <v>0</v>
      </c>
      <c r="D168" s="7">
        <v>0</v>
      </c>
      <c r="E168" s="7">
        <v>100000</v>
      </c>
      <c r="F168" s="7">
        <v>0</v>
      </c>
      <c r="G168" s="7">
        <v>0</v>
      </c>
      <c r="H168" s="7">
        <v>0</v>
      </c>
      <c r="I168" s="7"/>
      <c r="J168" s="7"/>
      <c r="K168" s="7"/>
      <c r="L168" s="7">
        <v>0</v>
      </c>
      <c r="M168" s="7">
        <v>100000</v>
      </c>
    </row>
    <row r="169" spans="1:13" ht="21">
      <c r="A169" s="7" t="s">
        <v>134</v>
      </c>
      <c r="B169" s="7">
        <v>60000</v>
      </c>
      <c r="C169" s="7">
        <v>0</v>
      </c>
      <c r="D169" s="7">
        <v>0</v>
      </c>
      <c r="E169" s="7">
        <f t="shared" si="14"/>
        <v>60000</v>
      </c>
      <c r="F169" s="7">
        <v>0</v>
      </c>
      <c r="G169" s="7">
        <v>0</v>
      </c>
      <c r="H169" s="7">
        <v>0</v>
      </c>
      <c r="I169" s="7"/>
      <c r="J169" s="7"/>
      <c r="K169" s="7"/>
      <c r="L169" s="7">
        <v>0</v>
      </c>
      <c r="M169" s="9">
        <f t="shared" si="15"/>
        <v>60000</v>
      </c>
    </row>
    <row r="170" spans="1:13" ht="21">
      <c r="A170" s="7" t="s">
        <v>135</v>
      </c>
      <c r="B170" s="7">
        <v>50000</v>
      </c>
      <c r="C170" s="7">
        <v>0</v>
      </c>
      <c r="D170" s="7">
        <v>0</v>
      </c>
      <c r="E170" s="7">
        <f t="shared" si="14"/>
        <v>50000</v>
      </c>
      <c r="F170" s="7">
        <v>0</v>
      </c>
      <c r="G170" s="7">
        <v>0</v>
      </c>
      <c r="H170" s="7">
        <v>0</v>
      </c>
      <c r="I170" s="7"/>
      <c r="J170" s="7"/>
      <c r="K170" s="7"/>
      <c r="L170" s="7">
        <v>0</v>
      </c>
      <c r="M170" s="9">
        <f t="shared" si="15"/>
        <v>50000</v>
      </c>
    </row>
    <row r="171" spans="1:13" ht="21">
      <c r="A171" s="7" t="s">
        <v>136</v>
      </c>
      <c r="B171" s="7">
        <v>100000</v>
      </c>
      <c r="C171" s="7">
        <v>0</v>
      </c>
      <c r="D171" s="7">
        <v>0</v>
      </c>
      <c r="E171" s="7">
        <f t="shared" si="14"/>
        <v>100000</v>
      </c>
      <c r="F171" s="7">
        <v>0</v>
      </c>
      <c r="G171" s="7">
        <v>0</v>
      </c>
      <c r="H171" s="7">
        <v>0</v>
      </c>
      <c r="I171" s="7"/>
      <c r="J171" s="7"/>
      <c r="K171" s="7"/>
      <c r="L171" s="7">
        <v>0</v>
      </c>
      <c r="M171" s="9">
        <f t="shared" si="15"/>
        <v>100000</v>
      </c>
    </row>
    <row r="172" spans="1:13" ht="21">
      <c r="A172" s="7" t="s">
        <v>137</v>
      </c>
      <c r="B172" s="7">
        <v>20000</v>
      </c>
      <c r="C172" s="7">
        <v>0</v>
      </c>
      <c r="D172" s="7">
        <v>0</v>
      </c>
      <c r="E172" s="7">
        <f t="shared" si="14"/>
        <v>20000</v>
      </c>
      <c r="F172" s="7">
        <v>0</v>
      </c>
      <c r="G172" s="7">
        <v>0</v>
      </c>
      <c r="H172" s="7">
        <v>0</v>
      </c>
      <c r="I172" s="7"/>
      <c r="J172" s="7"/>
      <c r="K172" s="7"/>
      <c r="L172" s="7">
        <v>0</v>
      </c>
      <c r="M172" s="9">
        <f t="shared" si="15"/>
        <v>20000</v>
      </c>
    </row>
    <row r="173" spans="1:13" ht="21">
      <c r="A173" s="7" t="s">
        <v>138</v>
      </c>
      <c r="B173" s="7">
        <v>15000</v>
      </c>
      <c r="C173" s="7">
        <v>0</v>
      </c>
      <c r="D173" s="7">
        <v>0</v>
      </c>
      <c r="E173" s="7">
        <f t="shared" si="14"/>
        <v>15000</v>
      </c>
      <c r="F173" s="7">
        <v>0</v>
      </c>
      <c r="G173" s="7">
        <v>0</v>
      </c>
      <c r="H173" s="7">
        <v>0</v>
      </c>
      <c r="I173" s="7"/>
      <c r="J173" s="7"/>
      <c r="K173" s="7"/>
      <c r="L173" s="7">
        <v>0</v>
      </c>
      <c r="M173" s="9">
        <f t="shared" si="15"/>
        <v>15000</v>
      </c>
    </row>
    <row r="174" spans="1:13" ht="21">
      <c r="A174" s="7" t="s">
        <v>139</v>
      </c>
      <c r="B174" s="7">
        <v>75000</v>
      </c>
      <c r="C174" s="7">
        <v>0</v>
      </c>
      <c r="D174" s="7">
        <v>0</v>
      </c>
      <c r="E174" s="7">
        <f t="shared" si="14"/>
        <v>75000</v>
      </c>
      <c r="F174" s="7">
        <v>0</v>
      </c>
      <c r="G174" s="7">
        <v>0</v>
      </c>
      <c r="H174" s="7">
        <v>0</v>
      </c>
      <c r="I174" s="7"/>
      <c r="J174" s="7"/>
      <c r="K174" s="7"/>
      <c r="L174" s="7">
        <v>0</v>
      </c>
      <c r="M174" s="9">
        <f t="shared" si="15"/>
        <v>75000</v>
      </c>
    </row>
    <row r="175" spans="1:13" ht="21">
      <c r="A175" s="7" t="s">
        <v>140</v>
      </c>
      <c r="B175" s="7">
        <v>10000</v>
      </c>
      <c r="C175" s="7">
        <v>0</v>
      </c>
      <c r="D175" s="7">
        <v>0</v>
      </c>
      <c r="E175" s="7">
        <f t="shared" si="14"/>
        <v>10000</v>
      </c>
      <c r="F175" s="7">
        <v>0</v>
      </c>
      <c r="G175" s="7">
        <v>0</v>
      </c>
      <c r="H175" s="7">
        <v>0</v>
      </c>
      <c r="I175" s="7"/>
      <c r="J175" s="7"/>
      <c r="K175" s="7"/>
      <c r="L175" s="7">
        <v>0</v>
      </c>
      <c r="M175" s="9">
        <f t="shared" si="15"/>
        <v>10000</v>
      </c>
    </row>
    <row r="176" spans="1:13" ht="21">
      <c r="A176" s="7" t="s">
        <v>141</v>
      </c>
      <c r="B176" s="7">
        <v>50000</v>
      </c>
      <c r="C176" s="7">
        <v>0</v>
      </c>
      <c r="D176" s="7">
        <v>0</v>
      </c>
      <c r="E176" s="7">
        <f t="shared" si="14"/>
        <v>50000</v>
      </c>
      <c r="F176" s="7">
        <v>0</v>
      </c>
      <c r="G176" s="7">
        <v>0</v>
      </c>
      <c r="H176" s="7">
        <v>0</v>
      </c>
      <c r="I176" s="7"/>
      <c r="J176" s="7"/>
      <c r="K176" s="7"/>
      <c r="L176" s="7">
        <v>0</v>
      </c>
      <c r="M176" s="9">
        <f t="shared" si="15"/>
        <v>50000</v>
      </c>
    </row>
    <row r="177" spans="1:13" ht="21">
      <c r="A177" s="7" t="s">
        <v>142</v>
      </c>
      <c r="B177" s="7">
        <v>50000</v>
      </c>
      <c r="C177" s="7">
        <v>0</v>
      </c>
      <c r="D177" s="7">
        <v>0</v>
      </c>
      <c r="E177" s="7">
        <f t="shared" si="14"/>
        <v>50000</v>
      </c>
      <c r="F177" s="7">
        <v>0</v>
      </c>
      <c r="G177" s="7">
        <v>0</v>
      </c>
      <c r="H177" s="7">
        <v>0</v>
      </c>
      <c r="I177" s="7"/>
      <c r="J177" s="7"/>
      <c r="K177" s="7"/>
      <c r="L177" s="7">
        <v>0</v>
      </c>
      <c r="M177" s="9">
        <f t="shared" si="15"/>
        <v>50000</v>
      </c>
    </row>
    <row r="178" spans="1:13" ht="21">
      <c r="A178" s="7" t="s">
        <v>143</v>
      </c>
      <c r="B178" s="7">
        <v>20000</v>
      </c>
      <c r="C178" s="7">
        <v>0</v>
      </c>
      <c r="D178" s="7">
        <v>0</v>
      </c>
      <c r="E178" s="7">
        <f t="shared" si="14"/>
        <v>20000</v>
      </c>
      <c r="F178" s="7">
        <v>0</v>
      </c>
      <c r="G178" s="7">
        <v>0</v>
      </c>
      <c r="H178" s="7">
        <v>0</v>
      </c>
      <c r="I178" s="7"/>
      <c r="J178" s="7"/>
      <c r="K178" s="7"/>
      <c r="L178" s="7">
        <v>0</v>
      </c>
      <c r="M178" s="9">
        <f t="shared" si="15"/>
        <v>20000</v>
      </c>
    </row>
    <row r="179" spans="1:13" ht="21">
      <c r="A179" s="7" t="s">
        <v>144</v>
      </c>
      <c r="B179" s="7">
        <v>40000</v>
      </c>
      <c r="C179" s="7">
        <v>0</v>
      </c>
      <c r="D179" s="7">
        <v>0</v>
      </c>
      <c r="E179" s="7">
        <f t="shared" si="14"/>
        <v>40000</v>
      </c>
      <c r="F179" s="7">
        <v>0</v>
      </c>
      <c r="G179" s="7">
        <v>0</v>
      </c>
      <c r="H179" s="7">
        <v>0</v>
      </c>
      <c r="I179" s="7"/>
      <c r="J179" s="7"/>
      <c r="K179" s="7"/>
      <c r="L179" s="7">
        <v>0</v>
      </c>
      <c r="M179" s="9">
        <f t="shared" si="15"/>
        <v>40000</v>
      </c>
    </row>
    <row r="180" spans="1:13" ht="21">
      <c r="A180" s="7" t="s">
        <v>145</v>
      </c>
      <c r="B180" s="7">
        <v>20000</v>
      </c>
      <c r="C180" s="7">
        <v>0</v>
      </c>
      <c r="D180" s="7">
        <v>0</v>
      </c>
      <c r="E180" s="7">
        <f t="shared" si="14"/>
        <v>20000</v>
      </c>
      <c r="F180" s="7">
        <v>0</v>
      </c>
      <c r="G180" s="7">
        <v>0</v>
      </c>
      <c r="H180" s="7">
        <v>0</v>
      </c>
      <c r="I180" s="7"/>
      <c r="J180" s="7"/>
      <c r="K180" s="7"/>
      <c r="L180" s="7">
        <v>0</v>
      </c>
      <c r="M180" s="9">
        <f t="shared" si="15"/>
        <v>20000</v>
      </c>
    </row>
    <row r="181" spans="1:13" ht="21">
      <c r="A181" s="7" t="s">
        <v>146</v>
      </c>
      <c r="B181" s="7">
        <v>50000</v>
      </c>
      <c r="C181" s="7">
        <v>0</v>
      </c>
      <c r="D181" s="7">
        <v>0</v>
      </c>
      <c r="E181" s="7">
        <f>B181+D181-C181</f>
        <v>50000</v>
      </c>
      <c r="F181" s="7">
        <v>0</v>
      </c>
      <c r="G181" s="7">
        <v>0</v>
      </c>
      <c r="H181" s="7">
        <v>0</v>
      </c>
      <c r="I181" s="7"/>
      <c r="J181" s="7"/>
      <c r="K181" s="7"/>
      <c r="L181" s="7">
        <v>0</v>
      </c>
      <c r="M181" s="9">
        <f>E181-(SUM(F181:K181))</f>
        <v>50000</v>
      </c>
    </row>
    <row r="182" spans="1:13" ht="21">
      <c r="A182" s="7" t="s">
        <v>147</v>
      </c>
      <c r="B182" s="7">
        <v>50000</v>
      </c>
      <c r="C182" s="7">
        <v>0</v>
      </c>
      <c r="D182" s="7">
        <v>0</v>
      </c>
      <c r="E182" s="7">
        <f>B182+D182-C182</f>
        <v>50000</v>
      </c>
      <c r="F182" s="7">
        <v>0</v>
      </c>
      <c r="G182" s="7">
        <v>0</v>
      </c>
      <c r="H182" s="7">
        <v>0</v>
      </c>
      <c r="I182" s="7"/>
      <c r="J182" s="7"/>
      <c r="K182" s="7"/>
      <c r="L182" s="7">
        <v>0</v>
      </c>
      <c r="M182" s="9">
        <f>E182-(SUM(F182:K182))</f>
        <v>50000</v>
      </c>
    </row>
    <row r="183" spans="1:13" ht="21">
      <c r="A183" s="7" t="s">
        <v>148</v>
      </c>
      <c r="B183" s="7">
        <v>20000</v>
      </c>
      <c r="C183" s="7">
        <v>0</v>
      </c>
      <c r="D183" s="7">
        <v>0</v>
      </c>
      <c r="E183" s="7">
        <f t="shared" si="14"/>
        <v>20000</v>
      </c>
      <c r="F183" s="7">
        <v>0</v>
      </c>
      <c r="G183" s="7">
        <v>0</v>
      </c>
      <c r="H183" s="7">
        <v>0</v>
      </c>
      <c r="I183" s="7"/>
      <c r="J183" s="7"/>
      <c r="K183" s="7"/>
      <c r="L183" s="7">
        <v>0</v>
      </c>
      <c r="M183" s="9">
        <f t="shared" si="15"/>
        <v>20000</v>
      </c>
    </row>
    <row r="184" spans="1:13" ht="21">
      <c r="A184" s="7" t="s">
        <v>149</v>
      </c>
      <c r="B184" s="7">
        <v>40000</v>
      </c>
      <c r="C184" s="7">
        <v>0</v>
      </c>
      <c r="D184" s="7">
        <v>0</v>
      </c>
      <c r="E184" s="7">
        <f>B184+D184-C184</f>
        <v>40000</v>
      </c>
      <c r="F184" s="7">
        <v>0</v>
      </c>
      <c r="G184" s="7">
        <v>27900</v>
      </c>
      <c r="H184" s="7">
        <v>0</v>
      </c>
      <c r="I184" s="7"/>
      <c r="J184" s="7"/>
      <c r="K184" s="7"/>
      <c r="L184" s="7">
        <f>SUM(F184+G184+H184+I184+J184+K184)</f>
        <v>27900</v>
      </c>
      <c r="M184" s="9">
        <f>E184-(SUM(F184:K184))</f>
        <v>12100</v>
      </c>
    </row>
    <row r="185" spans="1:13" ht="21">
      <c r="A185" s="7" t="s">
        <v>150</v>
      </c>
      <c r="B185" s="7">
        <v>40000</v>
      </c>
      <c r="C185" s="7">
        <v>0</v>
      </c>
      <c r="D185" s="7">
        <v>0</v>
      </c>
      <c r="E185" s="7">
        <f>B185+D185-C185</f>
        <v>40000</v>
      </c>
      <c r="F185" s="7">
        <v>0</v>
      </c>
      <c r="G185" s="7">
        <v>0</v>
      </c>
      <c r="H185" s="7">
        <v>0</v>
      </c>
      <c r="I185" s="7"/>
      <c r="J185" s="7"/>
      <c r="K185" s="7"/>
      <c r="L185" s="7">
        <v>0</v>
      </c>
      <c r="M185" s="9">
        <f>E185-(SUM(F185:K185))</f>
        <v>40000</v>
      </c>
    </row>
    <row r="186" spans="1:13" ht="21">
      <c r="A186" s="7" t="s">
        <v>166</v>
      </c>
      <c r="B186" s="7">
        <v>100986</v>
      </c>
      <c r="C186" s="7">
        <v>0</v>
      </c>
      <c r="D186" s="7">
        <v>0</v>
      </c>
      <c r="E186" s="7">
        <f t="shared" si="14"/>
        <v>100986</v>
      </c>
      <c r="F186" s="7">
        <v>0</v>
      </c>
      <c r="G186" s="7">
        <v>0</v>
      </c>
      <c r="H186" s="7">
        <v>0</v>
      </c>
      <c r="I186" s="7"/>
      <c r="J186" s="7"/>
      <c r="K186" s="7"/>
      <c r="L186" s="7">
        <v>0</v>
      </c>
      <c r="M186" s="9">
        <f t="shared" si="15"/>
        <v>100986</v>
      </c>
    </row>
    <row r="187" spans="1:13" ht="19.5" customHeight="1" thickBot="1">
      <c r="A187" s="14" t="s">
        <v>57</v>
      </c>
      <c r="B187" s="15">
        <f aca="true" t="shared" si="16" ref="B187:H187">SUM(B167:B186)</f>
        <v>1430986</v>
      </c>
      <c r="C187" s="15">
        <f t="shared" si="16"/>
        <v>0</v>
      </c>
      <c r="D187" s="15">
        <f t="shared" si="16"/>
        <v>0</v>
      </c>
      <c r="E187" s="15">
        <f t="shared" si="16"/>
        <v>1430986</v>
      </c>
      <c r="F187" s="15">
        <f t="shared" si="16"/>
        <v>0</v>
      </c>
      <c r="G187" s="15">
        <f t="shared" si="16"/>
        <v>27900</v>
      </c>
      <c r="H187" s="15">
        <f t="shared" si="16"/>
        <v>0</v>
      </c>
      <c r="I187" s="15"/>
      <c r="J187" s="15"/>
      <c r="K187" s="15"/>
      <c r="L187" s="15">
        <f>SUM(L167:L186)</f>
        <v>27900</v>
      </c>
      <c r="M187" s="17">
        <f t="shared" si="15"/>
        <v>1403086</v>
      </c>
    </row>
    <row r="188" spans="1:13" ht="27" thickTop="1">
      <c r="A188" s="50" t="s">
        <v>67</v>
      </c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</row>
    <row r="189" spans="1:13" ht="26.25">
      <c r="A189" s="50" t="s">
        <v>25</v>
      </c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</row>
    <row r="190" ht="26.25">
      <c r="A190" s="2" t="s">
        <v>58</v>
      </c>
    </row>
    <row r="191" spans="1:13" ht="21">
      <c r="A191" s="56" t="s">
        <v>2</v>
      </c>
      <c r="B191" s="56" t="s">
        <v>3</v>
      </c>
      <c r="C191" s="56" t="s">
        <v>4</v>
      </c>
      <c r="D191" s="58" t="s">
        <v>5</v>
      </c>
      <c r="E191" s="56" t="s">
        <v>6</v>
      </c>
      <c r="F191" s="56" t="s">
        <v>161</v>
      </c>
      <c r="G191" s="56"/>
      <c r="H191" s="56"/>
      <c r="I191" s="56"/>
      <c r="J191" s="56"/>
      <c r="K191" s="56"/>
      <c r="L191" s="56" t="s">
        <v>8</v>
      </c>
      <c r="M191" s="56" t="s">
        <v>9</v>
      </c>
    </row>
    <row r="192" spans="1:13" ht="21.75" thickBot="1">
      <c r="A192" s="57"/>
      <c r="B192" s="57"/>
      <c r="C192" s="57"/>
      <c r="D192" s="59"/>
      <c r="E192" s="57"/>
      <c r="F192" s="27" t="s">
        <v>155</v>
      </c>
      <c r="G192" s="27" t="s">
        <v>156</v>
      </c>
      <c r="H192" s="27" t="s">
        <v>157</v>
      </c>
      <c r="I192" s="27" t="s">
        <v>158</v>
      </c>
      <c r="J192" s="27" t="s">
        <v>159</v>
      </c>
      <c r="K192" s="27" t="s">
        <v>160</v>
      </c>
      <c r="L192" s="57"/>
      <c r="M192" s="57"/>
    </row>
    <row r="193" spans="1:13" ht="21.75" thickTop="1">
      <c r="A193" s="30" t="s">
        <v>14</v>
      </c>
      <c r="B193" s="7"/>
      <c r="C193" s="7"/>
      <c r="D193" s="7"/>
      <c r="E193" s="7"/>
      <c r="F193" s="7"/>
      <c r="G193" s="7"/>
      <c r="H193" s="31"/>
      <c r="I193" s="7"/>
      <c r="J193" s="7"/>
      <c r="K193" s="7"/>
      <c r="L193" s="7"/>
      <c r="M193" s="7"/>
    </row>
    <row r="194" spans="1:13" ht="21">
      <c r="A194" s="11" t="s">
        <v>28</v>
      </c>
      <c r="B194" s="7"/>
      <c r="C194" s="7"/>
      <c r="D194" s="7"/>
      <c r="E194" s="7"/>
      <c r="F194" s="7"/>
      <c r="G194" s="7"/>
      <c r="H194" s="31"/>
      <c r="I194" s="7"/>
      <c r="J194" s="7"/>
      <c r="K194" s="7"/>
      <c r="L194" s="7"/>
      <c r="M194" s="7"/>
    </row>
    <row r="195" spans="1:13" ht="21">
      <c r="A195" s="7" t="s">
        <v>59</v>
      </c>
      <c r="B195" s="7">
        <v>144500</v>
      </c>
      <c r="C195" s="7">
        <v>0</v>
      </c>
      <c r="D195" s="7">
        <v>0</v>
      </c>
      <c r="E195" s="7">
        <f>B195+D195-C195</f>
        <v>144500</v>
      </c>
      <c r="F195" s="7">
        <v>0</v>
      </c>
      <c r="G195" s="7">
        <v>0</v>
      </c>
      <c r="H195" s="7">
        <v>0</v>
      </c>
      <c r="I195" s="7"/>
      <c r="J195" s="7"/>
      <c r="K195" s="7"/>
      <c r="L195" s="7">
        <v>0</v>
      </c>
      <c r="M195" s="9">
        <f>E195-(SUM(F195:K195))</f>
        <v>144500</v>
      </c>
    </row>
    <row r="196" spans="1:13" ht="21">
      <c r="A196" s="11" t="s">
        <v>152</v>
      </c>
      <c r="B196" s="7"/>
      <c r="C196" s="7"/>
      <c r="D196" s="7"/>
      <c r="E196" s="7"/>
      <c r="F196" s="7"/>
      <c r="G196" s="7"/>
      <c r="H196" s="31"/>
      <c r="I196" s="7"/>
      <c r="J196" s="7"/>
      <c r="K196" s="7"/>
      <c r="L196" s="7"/>
      <c r="M196" s="7"/>
    </row>
    <row r="197" spans="1:13" ht="21">
      <c r="A197" s="7" t="s">
        <v>60</v>
      </c>
      <c r="B197" s="7">
        <v>10000</v>
      </c>
      <c r="C197" s="7">
        <v>0</v>
      </c>
      <c r="D197" s="7">
        <v>0</v>
      </c>
      <c r="E197" s="7">
        <f>B197+D197-C197</f>
        <v>10000</v>
      </c>
      <c r="F197" s="7">
        <v>0</v>
      </c>
      <c r="G197" s="7">
        <v>0</v>
      </c>
      <c r="H197" s="7">
        <v>0</v>
      </c>
      <c r="I197" s="7"/>
      <c r="J197" s="7"/>
      <c r="K197" s="7"/>
      <c r="L197" s="7">
        <v>0</v>
      </c>
      <c r="M197" s="9">
        <f>E197-(SUM(F197:K197))</f>
        <v>10000</v>
      </c>
    </row>
    <row r="198" spans="1:13" ht="21.75" thickBot="1">
      <c r="A198" s="14" t="s">
        <v>61</v>
      </c>
      <c r="B198" s="15">
        <f>SUM(B197+B195)</f>
        <v>154500</v>
      </c>
      <c r="C198" s="15">
        <v>0</v>
      </c>
      <c r="D198" s="15">
        <v>0</v>
      </c>
      <c r="E198" s="15">
        <f>SUM(E197+E195)</f>
        <v>154500</v>
      </c>
      <c r="F198" s="15">
        <f>SUM(F197+F195)</f>
        <v>0</v>
      </c>
      <c r="G198" s="15">
        <f>SUM(G197+G195)</f>
        <v>0</v>
      </c>
      <c r="H198" s="15">
        <f>SUM(H197+H195)</f>
        <v>0</v>
      </c>
      <c r="I198" s="15"/>
      <c r="J198" s="15"/>
      <c r="K198" s="15"/>
      <c r="L198" s="15">
        <f>SUM(L197+L195)</f>
        <v>0</v>
      </c>
      <c r="M198" s="15">
        <f>SUM(M197+M195)</f>
        <v>154500</v>
      </c>
    </row>
    <row r="199" spans="1:13" ht="21.75" thickTop="1">
      <c r="A199" s="30" t="s">
        <v>151</v>
      </c>
      <c r="B199" s="6"/>
      <c r="C199" s="6"/>
      <c r="D199" s="6"/>
      <c r="E199" s="6"/>
      <c r="F199" s="6"/>
      <c r="G199" s="6"/>
      <c r="H199" s="28"/>
      <c r="I199" s="6"/>
      <c r="J199" s="6"/>
      <c r="K199" s="6"/>
      <c r="L199" s="6"/>
      <c r="M199" s="6"/>
    </row>
    <row r="200" spans="1:13" ht="21">
      <c r="A200" s="7" t="s">
        <v>28</v>
      </c>
      <c r="B200" s="7">
        <v>546000</v>
      </c>
      <c r="C200" s="7">
        <v>0</v>
      </c>
      <c r="D200" s="7">
        <v>180000</v>
      </c>
      <c r="E200" s="7">
        <f>B200+D200-C200</f>
        <v>726000</v>
      </c>
      <c r="F200" s="33">
        <v>0</v>
      </c>
      <c r="G200" s="33">
        <v>0</v>
      </c>
      <c r="H200" s="33">
        <v>0</v>
      </c>
      <c r="I200" s="7"/>
      <c r="J200" s="7"/>
      <c r="K200" s="7"/>
      <c r="L200" s="33">
        <v>0</v>
      </c>
      <c r="M200" s="9">
        <f>E200-(SUM(F200:K200))</f>
        <v>726000</v>
      </c>
    </row>
    <row r="201" spans="1:20" ht="21">
      <c r="A201" s="39" t="s">
        <v>62</v>
      </c>
      <c r="B201" s="40">
        <f>SUM(B200:B200)</f>
        <v>546000</v>
      </c>
      <c r="C201" s="11">
        <v>0</v>
      </c>
      <c r="D201" s="11">
        <f>SUM(D200)</f>
        <v>180000</v>
      </c>
      <c r="E201" s="46">
        <f>SUM(E200:E200)</f>
        <v>726000</v>
      </c>
      <c r="F201" s="11">
        <f>SUM(F200+F198)</f>
        <v>0</v>
      </c>
      <c r="G201" s="11">
        <f>SUM(G200+G198)</f>
        <v>0</v>
      </c>
      <c r="H201" s="11">
        <f>SUM(H200+H198)</f>
        <v>0</v>
      </c>
      <c r="I201" s="11"/>
      <c r="J201" s="11"/>
      <c r="K201" s="11"/>
      <c r="L201" s="11">
        <f>SUM(L200+L198)</f>
        <v>0</v>
      </c>
      <c r="M201" s="41">
        <f>SUM(M200:M200)</f>
        <v>726000</v>
      </c>
      <c r="N201" s="42"/>
      <c r="O201" s="42"/>
      <c r="P201" s="42"/>
      <c r="Q201" s="42"/>
      <c r="R201" s="42"/>
      <c r="S201" s="42"/>
      <c r="T201" s="42"/>
    </row>
    <row r="202" spans="1:20" ht="21.75" thickBot="1">
      <c r="A202" s="43" t="s">
        <v>63</v>
      </c>
      <c r="B202" s="15">
        <f>SUM(B201+B198)</f>
        <v>700500</v>
      </c>
      <c r="C202" s="15">
        <v>0</v>
      </c>
      <c r="D202" s="15">
        <f>SUM(D201+D198)</f>
        <v>180000</v>
      </c>
      <c r="E202" s="15">
        <f>SUM(E201+E198)</f>
        <v>880500</v>
      </c>
      <c r="F202" s="47">
        <f>SUM(F201+F198)</f>
        <v>0</v>
      </c>
      <c r="G202" s="47">
        <f>SUM(G201+G198)</f>
        <v>0</v>
      </c>
      <c r="H202" s="15">
        <f>SUM(H201+H199)</f>
        <v>0</v>
      </c>
      <c r="I202" s="15"/>
      <c r="J202" s="15"/>
      <c r="K202" s="15"/>
      <c r="L202" s="47">
        <f>SUM(L201+L198)</f>
        <v>0</v>
      </c>
      <c r="M202" s="15">
        <f>SUM(M201+M198)</f>
        <v>880500</v>
      </c>
      <c r="N202" s="42"/>
      <c r="O202" s="42"/>
      <c r="P202" s="42"/>
      <c r="Q202" s="42"/>
      <c r="R202" s="42"/>
      <c r="S202" s="42"/>
      <c r="T202" s="42"/>
    </row>
    <row r="203" spans="1:20" ht="21.75" thickTop="1">
      <c r="A203" s="45"/>
      <c r="B203" s="24"/>
      <c r="C203" s="24"/>
      <c r="D203" s="24"/>
      <c r="E203" s="24"/>
      <c r="F203" s="24"/>
      <c r="G203" s="24"/>
      <c r="H203" s="36"/>
      <c r="I203" s="24"/>
      <c r="J203" s="24"/>
      <c r="K203" s="24"/>
      <c r="L203" s="24"/>
      <c r="M203" s="24"/>
      <c r="N203" s="42"/>
      <c r="O203" s="42"/>
      <c r="P203" s="42"/>
      <c r="Q203" s="42"/>
      <c r="R203" s="42"/>
      <c r="S203" s="42"/>
      <c r="T203" s="42"/>
    </row>
    <row r="204" spans="1:20" ht="21">
      <c r="A204" s="45"/>
      <c r="B204" s="24"/>
      <c r="C204" s="24"/>
      <c r="D204" s="24"/>
      <c r="E204" s="24"/>
      <c r="F204" s="24"/>
      <c r="G204" s="24"/>
      <c r="H204" s="36"/>
      <c r="I204" s="24"/>
      <c r="J204" s="24"/>
      <c r="K204" s="24"/>
      <c r="L204" s="24"/>
      <c r="M204" s="24"/>
      <c r="N204" s="42"/>
      <c r="O204" s="42"/>
      <c r="P204" s="42"/>
      <c r="Q204" s="42"/>
      <c r="R204" s="42"/>
      <c r="S204" s="42"/>
      <c r="T204" s="42"/>
    </row>
    <row r="205" spans="1:13" ht="26.25">
      <c r="A205" s="50" t="s">
        <v>153</v>
      </c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</row>
    <row r="206" ht="26.25">
      <c r="A206" s="2" t="s">
        <v>154</v>
      </c>
    </row>
    <row r="207" spans="1:13" ht="21">
      <c r="A207" s="56" t="s">
        <v>2</v>
      </c>
      <c r="B207" s="56" t="s">
        <v>3</v>
      </c>
      <c r="C207" s="56" t="s">
        <v>4</v>
      </c>
      <c r="D207" s="58" t="s">
        <v>5</v>
      </c>
      <c r="E207" s="56" t="s">
        <v>6</v>
      </c>
      <c r="F207" s="56" t="s">
        <v>161</v>
      </c>
      <c r="G207" s="56"/>
      <c r="H207" s="56"/>
      <c r="I207" s="56"/>
      <c r="J207" s="56"/>
      <c r="K207" s="56"/>
      <c r="L207" s="56" t="s">
        <v>8</v>
      </c>
      <c r="M207" s="56" t="s">
        <v>9</v>
      </c>
    </row>
    <row r="208" spans="1:13" ht="21.75" thickBot="1">
      <c r="A208" s="57"/>
      <c r="B208" s="57"/>
      <c r="C208" s="57"/>
      <c r="D208" s="59"/>
      <c r="E208" s="57"/>
      <c r="F208" s="27" t="s">
        <v>155</v>
      </c>
      <c r="G208" s="27" t="s">
        <v>156</v>
      </c>
      <c r="H208" s="27" t="s">
        <v>157</v>
      </c>
      <c r="I208" s="27" t="s">
        <v>158</v>
      </c>
      <c r="J208" s="27" t="s">
        <v>159</v>
      </c>
      <c r="K208" s="27" t="s">
        <v>160</v>
      </c>
      <c r="L208" s="57"/>
      <c r="M208" s="57"/>
    </row>
    <row r="209" spans="1:13" ht="21.75" thickTop="1">
      <c r="A209" s="30" t="s">
        <v>42</v>
      </c>
      <c r="B209" s="7"/>
      <c r="C209" s="7"/>
      <c r="D209" s="7"/>
      <c r="E209" s="7"/>
      <c r="F209" s="7"/>
      <c r="G209" s="7"/>
      <c r="H209" s="31"/>
      <c r="I209" s="7"/>
      <c r="J209" s="7"/>
      <c r="K209" s="7"/>
      <c r="L209" s="7"/>
      <c r="M209" s="9"/>
    </row>
    <row r="210" spans="1:13" ht="21">
      <c r="A210" s="7" t="s">
        <v>28</v>
      </c>
      <c r="B210" s="7"/>
      <c r="C210" s="7"/>
      <c r="D210" s="7"/>
      <c r="E210" s="7"/>
      <c r="F210" s="7"/>
      <c r="G210" s="7"/>
      <c r="H210" s="31"/>
      <c r="I210" s="7"/>
      <c r="J210" s="7"/>
      <c r="K210" s="7"/>
      <c r="L210" s="7"/>
      <c r="M210" s="9"/>
    </row>
    <row r="211" spans="1:13" ht="21">
      <c r="A211" s="7" t="s">
        <v>64</v>
      </c>
      <c r="B211" s="7">
        <v>120000</v>
      </c>
      <c r="C211" s="7">
        <v>0</v>
      </c>
      <c r="D211" s="7">
        <v>0</v>
      </c>
      <c r="E211" s="7">
        <f>B211+D211-C211</f>
        <v>120000</v>
      </c>
      <c r="F211" s="7">
        <v>0</v>
      </c>
      <c r="G211" s="7">
        <v>0</v>
      </c>
      <c r="H211" s="7">
        <v>5000</v>
      </c>
      <c r="I211" s="7"/>
      <c r="J211" s="7"/>
      <c r="K211" s="7"/>
      <c r="L211" s="7">
        <f>SUM(F211:K211)</f>
        <v>5000</v>
      </c>
      <c r="M211" s="9">
        <f>E211-(SUM(F211:K211))</f>
        <v>115000</v>
      </c>
    </row>
    <row r="212" spans="1:13" ht="21">
      <c r="A212" s="14" t="s">
        <v>65</v>
      </c>
      <c r="B212" s="11">
        <f aca="true" t="shared" si="17" ref="B212:G212">SUM(B211)</f>
        <v>120000</v>
      </c>
      <c r="C212" s="11">
        <f t="shared" si="17"/>
        <v>0</v>
      </c>
      <c r="D212" s="11">
        <f t="shared" si="17"/>
        <v>0</v>
      </c>
      <c r="E212" s="11">
        <f t="shared" si="17"/>
        <v>120000</v>
      </c>
      <c r="F212" s="11">
        <f t="shared" si="17"/>
        <v>0</v>
      </c>
      <c r="G212" s="11">
        <f t="shared" si="17"/>
        <v>0</v>
      </c>
      <c r="H212" s="37">
        <f>SUM(H211)</f>
        <v>5000</v>
      </c>
      <c r="I212" s="11"/>
      <c r="J212" s="11"/>
      <c r="K212" s="11"/>
      <c r="L212" s="11">
        <f>SUM(F212:K212)</f>
        <v>5000</v>
      </c>
      <c r="M212" s="11">
        <f>SUM(M211)</f>
        <v>115000</v>
      </c>
    </row>
    <row r="213" spans="1:13" ht="21.75" thickBot="1">
      <c r="A213" s="14" t="s">
        <v>66</v>
      </c>
      <c r="B213" s="15">
        <f aca="true" t="shared" si="18" ref="B213:G213">SUM(B212+B202+B187+B154+B143+B127)</f>
        <v>25530786</v>
      </c>
      <c r="C213" s="15">
        <f t="shared" si="18"/>
        <v>422520</v>
      </c>
      <c r="D213" s="15">
        <f t="shared" si="18"/>
        <v>312520</v>
      </c>
      <c r="E213" s="15">
        <f t="shared" si="18"/>
        <v>25420786</v>
      </c>
      <c r="F213" s="15">
        <f t="shared" si="18"/>
        <v>522314</v>
      </c>
      <c r="G213" s="16">
        <f t="shared" si="18"/>
        <v>1311730</v>
      </c>
      <c r="H213" s="32">
        <f>SUM(H212+H202+H187+H154+H143+H127)</f>
        <v>903693.03</v>
      </c>
      <c r="I213" s="15"/>
      <c r="J213" s="15"/>
      <c r="K213" s="15"/>
      <c r="L213" s="15">
        <f>SUM(L212+L202+L187+L154+L143+L127)</f>
        <v>2737737.0300000003</v>
      </c>
      <c r="M213" s="17">
        <f>SUM(M212+M202+M187+M154+M143+M127)</f>
        <v>22683048.97</v>
      </c>
    </row>
    <row r="214" ht="21.75" thickTop="1"/>
    <row r="222" spans="1:13" ht="21">
      <c r="A222" s="44"/>
      <c r="B222" s="18"/>
      <c r="C222" s="18"/>
      <c r="D222" s="18"/>
      <c r="E222" s="18"/>
      <c r="F222" s="18"/>
      <c r="G222" s="18"/>
      <c r="H222" s="20"/>
      <c r="I222" s="18"/>
      <c r="J222" s="18"/>
      <c r="K222" s="18"/>
      <c r="L222" s="18"/>
      <c r="M222" s="19"/>
    </row>
  </sheetData>
  <mergeCells count="98">
    <mergeCell ref="E207:E208"/>
    <mergeCell ref="F207:K207"/>
    <mergeCell ref="L207:L208"/>
    <mergeCell ref="M207:M208"/>
    <mergeCell ref="A207:A208"/>
    <mergeCell ref="B207:B208"/>
    <mergeCell ref="C207:C208"/>
    <mergeCell ref="D207:D208"/>
    <mergeCell ref="A188:M188"/>
    <mergeCell ref="A189:M189"/>
    <mergeCell ref="A191:A192"/>
    <mergeCell ref="B191:B192"/>
    <mergeCell ref="C191:C192"/>
    <mergeCell ref="D191:D192"/>
    <mergeCell ref="E191:E192"/>
    <mergeCell ref="F191:K191"/>
    <mergeCell ref="L191:L192"/>
    <mergeCell ref="M191:M192"/>
    <mergeCell ref="A160:M160"/>
    <mergeCell ref="A161:M161"/>
    <mergeCell ref="A163:A164"/>
    <mergeCell ref="B163:B164"/>
    <mergeCell ref="C163:C164"/>
    <mergeCell ref="D163:D164"/>
    <mergeCell ref="E163:E164"/>
    <mergeCell ref="F163:K163"/>
    <mergeCell ref="L163:L164"/>
    <mergeCell ref="M163:M164"/>
    <mergeCell ref="A147:M147"/>
    <mergeCell ref="A149:A150"/>
    <mergeCell ref="B149:B150"/>
    <mergeCell ref="C149:C150"/>
    <mergeCell ref="D149:D150"/>
    <mergeCell ref="E149:E150"/>
    <mergeCell ref="F149:K149"/>
    <mergeCell ref="L149:L150"/>
    <mergeCell ref="M149:M150"/>
    <mergeCell ref="A135:M135"/>
    <mergeCell ref="A137:A138"/>
    <mergeCell ref="B137:B138"/>
    <mergeCell ref="C137:C138"/>
    <mergeCell ref="D137:D138"/>
    <mergeCell ref="E137:E138"/>
    <mergeCell ref="F137:K137"/>
    <mergeCell ref="L137:L138"/>
    <mergeCell ref="M137:M138"/>
    <mergeCell ref="E83:E84"/>
    <mergeCell ref="F83:K83"/>
    <mergeCell ref="L83:L84"/>
    <mergeCell ref="M83:M84"/>
    <mergeCell ref="A83:A84"/>
    <mergeCell ref="B83:B84"/>
    <mergeCell ref="C83:C84"/>
    <mergeCell ref="D83:D84"/>
    <mergeCell ref="L56:L57"/>
    <mergeCell ref="M56:M57"/>
    <mergeCell ref="A80:M80"/>
    <mergeCell ref="A81:M81"/>
    <mergeCell ref="A27:M27"/>
    <mergeCell ref="A28:M28"/>
    <mergeCell ref="A30:A31"/>
    <mergeCell ref="B30:B31"/>
    <mergeCell ref="C30:C31"/>
    <mergeCell ref="D30:D31"/>
    <mergeCell ref="E30:E31"/>
    <mergeCell ref="F30:K30"/>
    <mergeCell ref="L30:L31"/>
    <mergeCell ref="M30:M31"/>
    <mergeCell ref="A1:M1"/>
    <mergeCell ref="A2:M2"/>
    <mergeCell ref="A4:A5"/>
    <mergeCell ref="B4:B5"/>
    <mergeCell ref="C4:C5"/>
    <mergeCell ref="D4:D5"/>
    <mergeCell ref="E4:E5"/>
    <mergeCell ref="F4:K4"/>
    <mergeCell ref="L4:L5"/>
    <mergeCell ref="M4:M5"/>
    <mergeCell ref="A53:M53"/>
    <mergeCell ref="A54:M54"/>
    <mergeCell ref="A107:M107"/>
    <mergeCell ref="A108:M108"/>
    <mergeCell ref="A56:A57"/>
    <mergeCell ref="B56:B57"/>
    <mergeCell ref="C56:C57"/>
    <mergeCell ref="D56:D57"/>
    <mergeCell ref="E56:E57"/>
    <mergeCell ref="F56:K56"/>
    <mergeCell ref="A205:M205"/>
    <mergeCell ref="E110:E111"/>
    <mergeCell ref="F110:K110"/>
    <mergeCell ref="L110:L111"/>
    <mergeCell ref="M110:M111"/>
    <mergeCell ref="A110:A111"/>
    <mergeCell ref="B110:B111"/>
    <mergeCell ref="C110:C111"/>
    <mergeCell ref="D110:D111"/>
    <mergeCell ref="A134:M134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2007-01-08T03:40:41Z</cp:lastPrinted>
  <dcterms:created xsi:type="dcterms:W3CDTF">2006-06-20T08:19:21Z</dcterms:created>
  <dcterms:modified xsi:type="dcterms:W3CDTF">2007-01-08T03:58:53Z</dcterms:modified>
  <cp:category/>
  <cp:version/>
  <cp:contentType/>
  <cp:contentStatus/>
</cp:coreProperties>
</file>