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<sst xmlns="http://schemas.openxmlformats.org/spreadsheetml/2006/main" count="301" uniqueCount="128">
  <si>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</si>
  <si>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</si>
  <si>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</si>
  <si>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</si>
  <si>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</si>
  <si>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</si>
  <si>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</si>
  <si>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</si>
  <si>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งบดำเนินงาน</t>
  </si>
  <si>
    <t>หมวดค่าตอบแทนใช้สอยและวัสดุ</t>
  </si>
  <si>
    <t>เงินส่วนกลางของมหาวิทยาลัย</t>
  </si>
  <si>
    <t>แผนงานจัดการศึกษาอุดมศึกษา</t>
  </si>
  <si>
    <t>กองทุนเพื่อการศึกษา 0200 :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</si>
  <si>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</si>
  <si>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</si>
  <si>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</si>
  <si>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</si>
  <si>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</si>
  <si>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</si>
  <si>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</si>
  <si>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</si>
  <si>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</si>
  <si>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</si>
  <si>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</si>
  <si>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</si>
  <si>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หมวดค่าสาธารณูปโภค</t>
  </si>
  <si>
    <t>หมวดเงินอุดหนุนทั่วไป</t>
  </si>
  <si>
    <t xml:space="preserve">จำนวนเงินรวม หมวดเงินอุดหนุนทั่วไป </t>
  </si>
  <si>
    <t xml:space="preserve">4.  สาขาวิชาพัฒนาสังคม 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</si>
  <si>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</si>
  <si>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</si>
  <si>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</si>
  <si>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</si>
  <si>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</si>
  <si>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</si>
  <si>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</si>
  <si>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จำนวนเงินรวมกองทุนบริการวิชาการ</t>
  </si>
  <si>
    <t>กองทุนกิจการนิสิต  0500 :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</si>
  <si>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</si>
  <si>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</si>
  <si>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</si>
  <si>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รวมหมวดค่าตอบแทนใช้สอยและวัสดุ</t>
  </si>
  <si>
    <t>รวมหมวดค่าครุภัณฑ์ที่ดินและสิ่งก่อสร้าง</t>
  </si>
  <si>
    <t>รวมกองทุนสินทรัพย์ถาวร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</si>
  <si>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</si>
  <si>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</si>
  <si>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</si>
  <si>
    <t>หมวดค่าตอบแทน ใช้สอยและวัสดุ</t>
  </si>
  <si>
    <t>1.1  โครงการทุนอุดหนุนพัฒนาบุคลากร</t>
  </si>
  <si>
    <t>1.2  โครงการส่งเสริมสนับสนุนและพัฒนาบุคลากร</t>
  </si>
  <si>
    <t>1.3  โครงการความร่วมมือกับมหาวิทยาลัยในต่างประเทศ</t>
  </si>
  <si>
    <t>3.1  โครงการศึกษาดูงานนอกสถานที่</t>
  </si>
  <si>
    <t>4.3  โครงการศึกษาดูงาน</t>
  </si>
  <si>
    <t>1.1  โครงการทุนส่งเสริมการศึกษา</t>
  </si>
  <si>
    <t>หมวดค่าครุภัณฑ์ ที่ดิน และสิ่งก่อสร้าง</t>
  </si>
  <si>
    <t>งบประมาณรายได้ปี 2551</t>
  </si>
  <si>
    <t>1.4  โครงการพัฒนาระบบฐานข้อมูลสำนักงานเลขานุการคณะ</t>
  </si>
  <si>
    <t>1.5  โครงการประกันคุณภาพการศึกษา</t>
  </si>
  <si>
    <t>1.6  โครงการการจัดการความรู้</t>
  </si>
  <si>
    <t>1.7  โครงการจัดทำคู่มือการปฏิบัติงาน</t>
  </si>
  <si>
    <t>1.8  โครงการปริญญาตรี ภาคพิเศษ</t>
  </si>
  <si>
    <t>1.9  โครงการปริญญาโท ภาคพิเศษ</t>
  </si>
  <si>
    <t>1.10 โครงการปริญญาโท ภาคปกติ</t>
  </si>
  <si>
    <t>1.11 โครงการปริญญาเอก สาขาวิชาพัฒนาสังคม</t>
  </si>
  <si>
    <t xml:space="preserve"> 1.12 โครงการสัมมนาสหกิจศึกษาในประเทศและต่างประเทศ</t>
  </si>
  <si>
    <t>1.13 โครงการบริหารจัดการงานบริการการศึกษา</t>
  </si>
  <si>
    <t>1.14 โครงการพัฒนาและปรับปรุงหลักสูตร</t>
  </si>
  <si>
    <t>1.15 โครงการบรรยายวิชาการนานาชาติ</t>
  </si>
  <si>
    <t>1.16 โครงการบริหารจัดการหลักสูตรประวัติศาสตร์ (คู่ขนาน)</t>
  </si>
  <si>
    <t>1.17 โครงการบริหารจัดการหลักสูตรพัฒนาสังคม (คู่ขนาน)</t>
  </si>
  <si>
    <t>1.18 โครงการเพื่อประชาสัมพันธ์คณะ</t>
  </si>
  <si>
    <t>1.19 โครงการฝึกอบรมเพื่อการพัฒนางาน</t>
  </si>
  <si>
    <t>1.20 โครงการศูนย์ศึกษาบทบาทหญิง - ชาย</t>
  </si>
  <si>
    <t>2.1  โครงการประชุมวิชาการสาขาวิชาประวัติศาสตร์</t>
  </si>
  <si>
    <t>2.2  โครงการพัฒนาศักยภาพอาจารย์</t>
  </si>
  <si>
    <t>2.3  โครงการตามรอยสมเด็จพระนเรศวรมหาราช</t>
  </si>
  <si>
    <t>2.4  โครงการศึกษาดูงาน "ประวัติศาสตร์ท้องถิ่นศึกษา"</t>
  </si>
  <si>
    <t>2.5  โครงการเรียนรู้ประวัติศาสตร์เมืองเก่า</t>
  </si>
  <si>
    <t>2.6  โครงการจัดบรรยายพิเศษ</t>
  </si>
  <si>
    <t>2.7  โครงการปรับปรุงหลักสูตรประวัติศาสตร์</t>
  </si>
  <si>
    <t>3.2  โครงการสานสัมพันธ์ศิษย์อาจารย์</t>
  </si>
  <si>
    <t>3.3  โครงการ Sensitivity  Training Group</t>
  </si>
  <si>
    <t>3.4  โครงการวิชาการสาขาวิชาจิตวิทยา</t>
  </si>
  <si>
    <t>3.5  โครงการอบรมพัฒนาจิตวิญญาณ</t>
  </si>
  <si>
    <t>3.6  โครงการจิตวิทยาปริทรรศน์</t>
  </si>
  <si>
    <t>4.1  โครงการพัฒนาบุคลากร</t>
  </si>
  <si>
    <t>4.2  โครงการกิจกรรมพัฒนานิสิต</t>
  </si>
  <si>
    <t>4.4  โครงการจัดทำและปรับปรุงหลักสูตร</t>
  </si>
  <si>
    <t>4.5  โครงการสัมมนาเครือข่ายพัฒนาสังคม สังคมวิทยาฯ</t>
  </si>
  <si>
    <t>5.1 โครงการรัฐศาสตร์สัญจร</t>
  </si>
  <si>
    <t>5.2 โครงการวันรัฐธรรมนูญ</t>
  </si>
  <si>
    <t>5.3 โครงการรัฐศาสตร์วิชาการ</t>
  </si>
  <si>
    <t>5.4 โครงการกิจกรรมเพื่อพัฒนานิสิตรัฐศาสตร์</t>
  </si>
  <si>
    <t>5.5 โครงการส่งเสริมคุณภาพและการพัฒนางานวิจัยค้นคว้า</t>
  </si>
  <si>
    <t>5.6 โครงการจัดทำและปรังปรุงหลักสูตร</t>
  </si>
  <si>
    <t>1.1  ทุนอุดหนุนการวิจัยคณะ</t>
  </si>
  <si>
    <t>1.2  โครงการส่งเสริมและพัฒนานิสิต</t>
  </si>
  <si>
    <t>1.3  โครงการกิจกรรมชมรมวิชาการ</t>
  </si>
  <si>
    <t>1.4  โครงการอบรมสัมมนาอาจารย์ที่ปรึกษา</t>
  </si>
  <si>
    <t>1.5  โครงการสัมมนากิจการนิสิตเพื่อพัฒนางาน</t>
  </si>
  <si>
    <t>1.6  โครงการกีฬาสัมพันธ์</t>
  </si>
  <si>
    <t>1.7  โครงการบัณฑิตสัมพันธ์</t>
  </si>
  <si>
    <t>1.8  โครงการเพื่อการฝึกงานนิสิต</t>
  </si>
  <si>
    <t>1.  สำนักงานเลขานุการคณะ (ค่าครุภัณฑ์ และสิ่งก่อสร้าง)</t>
  </si>
  <si>
    <t>แผนงานศาสนา ศิลปและวัฒนธรรม</t>
  </si>
  <si>
    <t>กองทุนศิลปวัฒนธรรม 0700 :</t>
  </si>
  <si>
    <t>1.1  โครงการบริการวิชาการแก่สังคม</t>
  </si>
  <si>
    <t>2.  สาขาวิชาจิตวิทยา (ค่าครุภัณฑ์)</t>
  </si>
  <si>
    <t xml:space="preserve">ปีงบประมาณ 2551  </t>
  </si>
  <si>
    <t>จำนวนเงินรวม หมวดค่าตอบแทน ใช้สอยและวัสดุ</t>
  </si>
  <si>
    <t>จำนวนเงินรวม หมวดค่าสาธารณูปโภค</t>
  </si>
  <si>
    <t>1.2  โครงการจัดทำวารสารสังคมศาสตร์</t>
  </si>
  <si>
    <t>งบประมาณแผ่นดิน ประจำปี 2551</t>
  </si>
  <si>
    <t>ปีงบประมาณ 2551</t>
  </si>
  <si>
    <t>แผนงบประมาณ   :  เร่งรัดปฏิรูปการศึกษาและการเรียนรู้ตลอดชีวิต ผลผลิตที่ 1 :  ผู้สำเร็จการศึกษาด้านสังคมศาสตร์  กิจกรรม :  จัดการเรียนการสอนด้านสังคมศาสตร์</t>
  </si>
  <si>
    <t>งบกลาง</t>
  </si>
  <si>
    <t>1.  ค่ารักษาพยาบาล</t>
  </si>
  <si>
    <t>รวมเงินส่วนกลางของมหาวิทยาลัย</t>
  </si>
  <si>
    <t>1.9  โครงการกิจกรรมนิสิตและกิจกรรมกีฬา</t>
  </si>
  <si>
    <t>3.  สาขาวิชาพัฒนาสังคม (ค่าครุภัณฑ์)</t>
  </si>
  <si>
    <t>2.  ค่าการศึกษาบุตร</t>
  </si>
  <si>
    <t xml:space="preserve">1.  ค่าตอบแทน ใช้สอยและวัสดุ </t>
  </si>
  <si>
    <t>ไตรมาส 1</t>
  </si>
  <si>
    <t>ไตรมาส 2</t>
  </si>
  <si>
    <t>เดือน พ.ค. 51</t>
  </si>
  <si>
    <t>เดือน เม.ย. 51</t>
  </si>
  <si>
    <t>เดือน มิ.ย. 51</t>
  </si>
  <si>
    <t>เดือน ก.ค. 51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</si>
</sst>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  <font>
      <b/>
      <sz val="16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4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shrinkToFit="1"/>
    </xf>
    <xf numFmtId="187" fontId="2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187" fontId="3" fillId="0" borderId="3" xfId="15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3" fillId="0" borderId="3" xfId="15" applyFont="1" applyBorder="1" applyAlignment="1">
      <alignment horizontal="right"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shrinkToFit="1"/>
    </xf>
    <xf numFmtId="187" fontId="3" fillId="0" borderId="1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2" xfId="15" applyFont="1" applyBorder="1" applyAlignment="1">
      <alignment horizontal="left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187" fontId="3" fillId="0" borderId="0" xfId="15" applyNumberFormat="1" applyFont="1" applyBorder="1" applyAlignment="1">
      <alignment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2" fillId="0" borderId="2" xfId="15" applyFont="1" applyFill="1" applyBorder="1" applyAlignment="1">
      <alignment/>
    </xf>
    <xf numFmtId="43" fontId="4" fillId="0" borderId="3" xfId="15" applyFont="1" applyBorder="1" applyAlignment="1">
      <alignment/>
    </xf>
    <xf numFmtId="43" fontId="2" fillId="0" borderId="3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2" fillId="0" borderId="4" xfId="15" applyFont="1" applyBorder="1" applyAlignment="1">
      <alignment/>
    </xf>
    <xf numFmtId="49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3" fillId="0" borderId="4" xfId="15" applyFont="1" applyBorder="1" applyAlignment="1">
      <alignment horizontal="right"/>
    </xf>
    <xf numFmtId="43" fontId="3" fillId="0" borderId="4" xfId="15" applyFont="1" applyBorder="1" applyAlignment="1">
      <alignment/>
    </xf>
    <xf numFmtId="187" fontId="3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3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right" shrinkToFit="1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187" fontId="3" fillId="0" borderId="0" xfId="15" applyNumberFormat="1" applyFont="1" applyFill="1" applyBorder="1" applyAlignment="1">
      <alignment/>
    </xf>
    <xf numFmtId="43" fontId="3" fillId="0" borderId="1" xfId="15" applyFont="1" applyFill="1" applyBorder="1" applyAlignment="1">
      <alignment shrinkToFit="1"/>
    </xf>
    <xf numFmtId="43" fontId="3" fillId="0" borderId="1" xfId="15" applyFont="1" applyBorder="1" applyAlignment="1">
      <alignment horizontal="right"/>
    </xf>
    <xf numFmtId="43" fontId="2" fillId="0" borderId="3" xfId="15" applyFont="1" applyBorder="1" applyAlignment="1">
      <alignment horizontal="center"/>
    </xf>
    <xf numFmtId="43" fontId="7" fillId="0" borderId="0" xfId="15" applyFont="1" applyAlignment="1">
      <alignment/>
    </xf>
    <xf numFmtId="43" fontId="3" fillId="0" borderId="1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3" fillId="2" borderId="3" xfId="15" applyFont="1" applyFill="1" applyBorder="1" applyAlignment="1">
      <alignment horizontal="center" vertical="center"/>
    </xf>
    <xf numFmtId="43" fontId="3" fillId="2" borderId="1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6" xfId="15" applyFont="1" applyFill="1" applyBorder="1" applyAlignment="1">
      <alignment horizontal="center" vertical="center" shrinkToFit="1"/>
    </xf>
    <xf numFmtId="43" fontId="3" fillId="0" borderId="0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1" xfId="15" applyFont="1" applyFill="1" applyBorder="1" applyAlignment="1">
      <alignment horizontal="center" vertical="center"/>
    </xf>
    <xf numFmtId="43" fontId="3" fillId="3" borderId="4" xfId="15" applyFont="1" applyFill="1" applyBorder="1" applyAlignment="1">
      <alignment horizontal="center" vertical="center" shrinkToFit="1"/>
    </xf>
    <xf numFmtId="43" fontId="3" fillId="3" borderId="6" xfId="15" applyFont="1" applyFill="1" applyBorder="1" applyAlignment="1">
      <alignment horizontal="center" vertical="center" shrinkToFit="1"/>
    </xf>
    <xf numFmtId="43" fontId="5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150" zoomScaleNormal="150" workbookViewId="0" topLeftCell="E13">
      <selection activeCell="I19" sqref="I19"/>
    </sheetView>
  </sheetViews>
  <sheetFormatPr defaultColWidth="9.140625" defaultRowHeight="12.75"/>
  <cols>
    <col min="1" max="1" width="45.57421875" style="3" customWidth="1"/>
    <col min="2" max="2" width="12.00390625" style="3" customWidth="1"/>
    <col min="3" max="4" width="10.28125" style="3" customWidth="1"/>
    <col min="5" max="5" width="11.421875" style="3" customWidth="1"/>
    <col min="6" max="11" width="10.140625" style="3" customWidth="1"/>
    <col min="12" max="12" width="10.7109375" style="3" customWidth="1"/>
    <col min="13" max="13" width="11.7109375" style="3" customWidth="1"/>
  </cols>
  <sheetData>
    <row r="1" spans="1:13" ht="26.25">
      <c r="A1" s="52" t="s">
        <v>112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6.25">
      <c r="A2" s="52" t="s">
        <v>114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6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3.25">
      <c r="A4" s="50" t="s">
        <v>0</v>
      </c>
    </row>
    <row r="5" spans="1:13" ht="21">
      <c r="A5" s="53" t="s">
        <v>1</v>
      </c>
      <c r="B5" s="53" t="s">
        <v>2</v>
      </c>
      <c r="C5" s="53" t="s">
        <v>3</v>
      </c>
      <c r="D5" s="55" t="s">
        <v>4</v>
      </c>
      <c r="E5" s="53" t="s">
        <v>5</v>
      </c>
      <c r="F5" s="53" t="s">
        <v>113</v>
      </c>
      <c r="G5" s="53"/>
      <c r="H5" s="53"/>
      <c r="I5" s="53"/>
      <c r="J5" s="53"/>
      <c r="K5" s="53"/>
      <c r="L5" s="53" t="s">
        <v>6</v>
      </c>
      <c r="M5" s="53" t="s">
        <v>7</v>
      </c>
    </row>
    <row r="6" spans="1:13" ht="21.75" thickBot="1">
      <c r="A6" s="54"/>
      <c r="B6" s="54"/>
      <c r="C6" s="54"/>
      <c r="D6" s="56"/>
      <c r="E6" s="54"/>
      <c r="F6" s="4" t="s">
        <v>122</v>
      </c>
      <c r="G6" s="4" t="s">
        <v>123</v>
      </c>
      <c r="H6" s="4" t="s">
        <v>125</v>
      </c>
      <c r="I6" s="4" t="s">
        <v>124</v>
      </c>
      <c r="J6" s="4" t="s">
        <v>126</v>
      </c>
      <c r="K6" s="4" t="s">
        <v>127</v>
      </c>
      <c r="L6" s="54"/>
      <c r="M6" s="54"/>
    </row>
    <row r="7" spans="1:13" ht="21.75" thickTop="1">
      <c r="A7" s="5" t="s">
        <v>8</v>
      </c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9"/>
    </row>
    <row r="8" spans="1:13" ht="21">
      <c r="A8" s="5" t="s">
        <v>47</v>
      </c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9"/>
    </row>
    <row r="9" spans="1:13" ht="21">
      <c r="A9" s="12" t="s">
        <v>121</v>
      </c>
      <c r="B9" s="7">
        <v>499300</v>
      </c>
      <c r="C9" s="7">
        <v>116976</v>
      </c>
      <c r="D9" s="7"/>
      <c r="E9" s="7">
        <f>SUM(B9+D9-C9)</f>
        <v>382324</v>
      </c>
      <c r="F9" s="8">
        <v>0</v>
      </c>
      <c r="G9" s="8">
        <v>379103</v>
      </c>
      <c r="H9" s="8">
        <v>0</v>
      </c>
      <c r="I9" s="7"/>
      <c r="J9" s="7"/>
      <c r="K9" s="7"/>
      <c r="L9" s="7">
        <f>SUM(F9:K9)</f>
        <v>379103</v>
      </c>
      <c r="M9" s="9">
        <f>SUM(E9-L9)</f>
        <v>3221</v>
      </c>
    </row>
    <row r="10" spans="1:13" s="40" customFormat="1" ht="21.75" thickBot="1">
      <c r="A10" s="13" t="s">
        <v>109</v>
      </c>
      <c r="B10" s="14">
        <f>SUM(B9:B9)</f>
        <v>499300</v>
      </c>
      <c r="C10" s="14">
        <f>SUM(C9)</f>
        <v>116976</v>
      </c>
      <c r="D10" s="14"/>
      <c r="E10" s="14">
        <f>B10+D10-C10</f>
        <v>382324</v>
      </c>
      <c r="F10" s="14">
        <v>0</v>
      </c>
      <c r="G10" s="14">
        <f>SUM(G9:G9)</f>
        <v>379103</v>
      </c>
      <c r="H10" s="14">
        <f>SUM(H9)</f>
        <v>0</v>
      </c>
      <c r="I10" s="14"/>
      <c r="J10" s="14"/>
      <c r="K10" s="14"/>
      <c r="L10" s="14">
        <f>SUM(L9:L9)</f>
        <v>379103</v>
      </c>
      <c r="M10" s="16">
        <f>E10-(SUM(F10:K10))</f>
        <v>3221</v>
      </c>
    </row>
    <row r="11" spans="1:13" s="40" customFormat="1" ht="21.75" thickTop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1:13" ht="2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ht="23.25">
      <c r="A13" s="50" t="s">
        <v>115</v>
      </c>
    </row>
    <row r="14" spans="1:13" ht="21">
      <c r="A14" s="53" t="s">
        <v>1</v>
      </c>
      <c r="B14" s="53" t="s">
        <v>2</v>
      </c>
      <c r="C14" s="53" t="s">
        <v>3</v>
      </c>
      <c r="D14" s="55" t="s">
        <v>4</v>
      </c>
      <c r="E14" s="53" t="s">
        <v>5</v>
      </c>
      <c r="F14" s="53" t="s">
        <v>113</v>
      </c>
      <c r="G14" s="53"/>
      <c r="H14" s="53"/>
      <c r="I14" s="53"/>
      <c r="J14" s="53"/>
      <c r="K14" s="53"/>
      <c r="L14" s="53" t="s">
        <v>6</v>
      </c>
      <c r="M14" s="57"/>
    </row>
    <row r="15" spans="1:13" ht="21.75" thickBot="1">
      <c r="A15" s="54"/>
      <c r="B15" s="54"/>
      <c r="C15" s="54"/>
      <c r="D15" s="56"/>
      <c r="E15" s="54"/>
      <c r="F15" s="4" t="s">
        <v>122</v>
      </c>
      <c r="G15" s="4" t="s">
        <v>123</v>
      </c>
      <c r="H15" s="4" t="s">
        <v>125</v>
      </c>
      <c r="I15" s="4" t="s">
        <v>124</v>
      </c>
      <c r="J15" s="4" t="s">
        <v>126</v>
      </c>
      <c r="K15" s="4" t="s">
        <v>127</v>
      </c>
      <c r="L15" s="54"/>
      <c r="M15" s="57"/>
    </row>
    <row r="16" spans="1:13" ht="21.75" thickTop="1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9"/>
    </row>
    <row r="17" spans="1:13" ht="21">
      <c r="A17" s="7" t="s">
        <v>116</v>
      </c>
      <c r="B17" s="7"/>
      <c r="C17" s="7"/>
      <c r="D17" s="7"/>
      <c r="E17" s="7"/>
      <c r="F17" s="7">
        <v>0</v>
      </c>
      <c r="G17" s="7">
        <v>42379.75</v>
      </c>
      <c r="H17" s="7">
        <v>0</v>
      </c>
      <c r="I17" s="7"/>
      <c r="J17" s="7"/>
      <c r="K17" s="7"/>
      <c r="L17" s="7">
        <f>SUM(F17:K17)</f>
        <v>42379.75</v>
      </c>
      <c r="M17" s="20"/>
    </row>
    <row r="18" spans="1:13" ht="21">
      <c r="A18" s="21" t="s">
        <v>120</v>
      </c>
      <c r="B18" s="10"/>
      <c r="C18" s="7"/>
      <c r="D18" s="7"/>
      <c r="E18" s="7"/>
      <c r="F18" s="7">
        <v>0</v>
      </c>
      <c r="G18" s="7">
        <v>13900</v>
      </c>
      <c r="H18" s="7">
        <v>0</v>
      </c>
      <c r="I18" s="7"/>
      <c r="J18" s="7"/>
      <c r="K18" s="7"/>
      <c r="L18" s="7">
        <f>SUM(F18:K18)</f>
        <v>13900</v>
      </c>
      <c r="M18" s="20"/>
    </row>
    <row r="19" spans="1:13" s="40" customFormat="1" ht="21.75" thickBot="1">
      <c r="A19" s="13" t="s">
        <v>117</v>
      </c>
      <c r="B19" s="14"/>
      <c r="C19" s="14"/>
      <c r="D19" s="14"/>
      <c r="E19" s="14"/>
      <c r="F19" s="15">
        <v>0</v>
      </c>
      <c r="G19" s="15">
        <f>SUM(G17:G18)</f>
        <v>56279.75</v>
      </c>
      <c r="H19" s="15">
        <f>SUM(H17:H18)</f>
        <v>0</v>
      </c>
      <c r="I19" s="14"/>
      <c r="J19" s="14"/>
      <c r="K19" s="14"/>
      <c r="L19" s="15">
        <f>SUM(F19:K19)</f>
        <v>56279.75</v>
      </c>
      <c r="M19" s="46"/>
    </row>
    <row r="20" ht="21.75" thickTop="1"/>
  </sheetData>
  <mergeCells count="18">
    <mergeCell ref="E14:E15"/>
    <mergeCell ref="F14:K14"/>
    <mergeCell ref="L14:L15"/>
    <mergeCell ref="M14:M15"/>
    <mergeCell ref="A14:A15"/>
    <mergeCell ref="B14:B15"/>
    <mergeCell ref="C14:C15"/>
    <mergeCell ref="D14:D15"/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82">
      <selection activeCell="F193" sqref="F193"/>
    </sheetView>
  </sheetViews>
  <sheetFormatPr defaultColWidth="9.140625" defaultRowHeight="12.75"/>
  <cols>
    <col min="1" max="1" width="43.8515625" style="3" customWidth="1"/>
    <col min="2" max="2" width="12.00390625" style="3" customWidth="1"/>
    <col min="3" max="3" width="11.57421875" style="3" customWidth="1"/>
    <col min="4" max="4" width="11.28125" style="3" customWidth="1"/>
    <col min="5" max="5" width="12.28125" style="3" customWidth="1"/>
    <col min="6" max="6" width="10.57421875" style="3" customWidth="1"/>
    <col min="7" max="7" width="10.7109375" style="3" customWidth="1"/>
    <col min="8" max="8" width="10.140625" style="25" customWidth="1"/>
    <col min="9" max="9" width="10.421875" style="3" customWidth="1"/>
    <col min="10" max="10" width="10.57421875" style="3" customWidth="1"/>
    <col min="11" max="11" width="10.140625" style="3" customWidth="1"/>
    <col min="12" max="12" width="11.00390625" style="3" customWidth="1"/>
    <col min="13" max="13" width="11.28125" style="3" customWidth="1"/>
  </cols>
  <sheetData>
    <row r="1" spans="1:13" ht="26.2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6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7" ht="26.25">
      <c r="A3" s="2" t="s">
        <v>12</v>
      </c>
      <c r="G3" s="3">
        <f>SUM(I7+J7+K7)</f>
        <v>0</v>
      </c>
    </row>
    <row r="4" spans="1:13" ht="2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 t="s">
        <v>108</v>
      </c>
      <c r="G4" s="58"/>
      <c r="H4" s="58"/>
      <c r="I4" s="58"/>
      <c r="J4" s="58"/>
      <c r="K4" s="58"/>
      <c r="L4" s="58" t="s">
        <v>6</v>
      </c>
      <c r="M4" s="58" t="s">
        <v>7</v>
      </c>
    </row>
    <row r="5" spans="1:13" ht="21.75" thickBot="1">
      <c r="A5" s="59"/>
      <c r="B5" s="59"/>
      <c r="C5" s="59"/>
      <c r="D5" s="59"/>
      <c r="E5" s="59"/>
      <c r="F5" s="26" t="s">
        <v>122</v>
      </c>
      <c r="G5" s="26" t="s">
        <v>123</v>
      </c>
      <c r="H5" s="26" t="s">
        <v>125</v>
      </c>
      <c r="I5" s="26" t="s">
        <v>124</v>
      </c>
      <c r="J5" s="26" t="s">
        <v>126</v>
      </c>
      <c r="K5" s="26" t="s">
        <v>127</v>
      </c>
      <c r="L5" s="59"/>
      <c r="M5" s="59"/>
    </row>
    <row r="6" spans="1:13" ht="21.75" thickTop="1">
      <c r="A6" s="5" t="s">
        <v>13</v>
      </c>
      <c r="B6" s="6"/>
      <c r="C6" s="6"/>
      <c r="D6" s="6"/>
      <c r="E6" s="6"/>
      <c r="F6" s="6"/>
      <c r="G6" s="6"/>
      <c r="H6" s="27"/>
      <c r="I6" s="6"/>
      <c r="J6" s="6"/>
      <c r="K6" s="6"/>
      <c r="L6" s="6"/>
      <c r="M6" s="6"/>
    </row>
    <row r="7" spans="1:13" ht="21">
      <c r="A7" s="7" t="s">
        <v>14</v>
      </c>
      <c r="B7" s="7">
        <v>1417080</v>
      </c>
      <c r="C7" s="7"/>
      <c r="D7" s="7"/>
      <c r="E7" s="7">
        <f>SUM(B7-C7)+D7</f>
        <v>1417080</v>
      </c>
      <c r="F7" s="7">
        <v>242823</v>
      </c>
      <c r="G7" s="7">
        <v>277156</v>
      </c>
      <c r="H7" s="7">
        <v>78580</v>
      </c>
      <c r="I7" s="7"/>
      <c r="J7" s="7"/>
      <c r="L7" s="7">
        <f>SUM(F7:K7)</f>
        <v>598559</v>
      </c>
      <c r="M7" s="9">
        <f>SUM(E7-L7)</f>
        <v>818521</v>
      </c>
    </row>
    <row r="8" spans="1:13" ht="21">
      <c r="A8" s="7" t="s">
        <v>15</v>
      </c>
      <c r="B8" s="7">
        <v>111840</v>
      </c>
      <c r="C8" s="7"/>
      <c r="D8" s="7"/>
      <c r="E8" s="7">
        <f>SUM(B8-C8)+D8</f>
        <v>111840</v>
      </c>
      <c r="F8" s="7">
        <v>0</v>
      </c>
      <c r="G8" s="7">
        <v>0</v>
      </c>
      <c r="H8" s="7">
        <v>0</v>
      </c>
      <c r="I8" s="7"/>
      <c r="J8" s="7"/>
      <c r="K8" s="7"/>
      <c r="L8" s="7">
        <f>SUM(F8:K8)</f>
        <v>0</v>
      </c>
      <c r="M8" s="9">
        <f>SUM(E8-L8)</f>
        <v>111840</v>
      </c>
    </row>
    <row r="9" spans="1:13" ht="21">
      <c r="A9" s="7" t="s">
        <v>16</v>
      </c>
      <c r="B9" s="7">
        <v>74560</v>
      </c>
      <c r="C9" s="7"/>
      <c r="D9" s="7"/>
      <c r="E9" s="7">
        <f>SUM(B9-C9)+D9</f>
        <v>74560</v>
      </c>
      <c r="F9" s="7">
        <v>0</v>
      </c>
      <c r="G9" s="7">
        <v>0</v>
      </c>
      <c r="H9" s="7">
        <v>0</v>
      </c>
      <c r="I9" s="7"/>
      <c r="J9" s="7"/>
      <c r="K9" s="7"/>
      <c r="L9" s="7">
        <f>SUM(F9:K9)</f>
        <v>0</v>
      </c>
      <c r="M9" s="9">
        <f>SUM(E9-L9)</f>
        <v>74560</v>
      </c>
    </row>
    <row r="10" spans="1:13" ht="21">
      <c r="A10" s="7" t="s">
        <v>17</v>
      </c>
      <c r="B10" s="7">
        <v>294360</v>
      </c>
      <c r="C10" s="7">
        <v>111840</v>
      </c>
      <c r="D10" s="7"/>
      <c r="E10" s="7">
        <f>SUM(B10-C10)+D10</f>
        <v>182520</v>
      </c>
      <c r="F10" s="7">
        <v>45630</v>
      </c>
      <c r="G10" s="7">
        <v>45630</v>
      </c>
      <c r="H10" s="7">
        <v>15820</v>
      </c>
      <c r="I10" s="7"/>
      <c r="J10" s="7"/>
      <c r="K10" s="7"/>
      <c r="L10" s="7">
        <f>SUM(F10:K10)</f>
        <v>107080</v>
      </c>
      <c r="M10" s="9">
        <f>SUM(E10-L10)</f>
        <v>75440</v>
      </c>
    </row>
    <row r="11" spans="1:13" s="40" customFormat="1" ht="21.75" thickBot="1">
      <c r="A11" s="13" t="s">
        <v>19</v>
      </c>
      <c r="B11" s="14">
        <f>SUM(B7:B10)</f>
        <v>1897840</v>
      </c>
      <c r="C11" s="14">
        <f>SUM(C7:C10)</f>
        <v>111840</v>
      </c>
      <c r="D11" s="14"/>
      <c r="E11" s="14">
        <f>SUM(B11-C11)+D11</f>
        <v>1786000</v>
      </c>
      <c r="F11" s="14">
        <f aca="true" t="shared" si="0" ref="F11:L11">SUM(F7:F10)</f>
        <v>288453</v>
      </c>
      <c r="G11" s="14">
        <f t="shared" si="0"/>
        <v>322786</v>
      </c>
      <c r="H11" s="14">
        <f>SUM(H7:H10)</f>
        <v>94400</v>
      </c>
      <c r="I11" s="14"/>
      <c r="J11" s="14"/>
      <c r="K11" s="14"/>
      <c r="L11" s="14">
        <f t="shared" si="0"/>
        <v>705639</v>
      </c>
      <c r="M11" s="16">
        <f>SUM(E11-L11)</f>
        <v>1080361</v>
      </c>
    </row>
    <row r="12" spans="1:13" ht="21.75" thickTop="1">
      <c r="A12" s="28" t="s">
        <v>47</v>
      </c>
      <c r="B12" s="6"/>
      <c r="C12" s="6"/>
      <c r="D12" s="6"/>
      <c r="E12" s="6"/>
      <c r="F12" s="6"/>
      <c r="G12" s="6"/>
      <c r="H12" s="27"/>
      <c r="I12" s="6"/>
      <c r="J12" s="6"/>
      <c r="K12" s="6"/>
      <c r="L12" s="6"/>
      <c r="M12" s="6"/>
    </row>
    <row r="13" spans="1:13" ht="21">
      <c r="A13" s="7" t="s">
        <v>20</v>
      </c>
      <c r="B13" s="7">
        <v>5925960</v>
      </c>
      <c r="C13" s="7">
        <v>47500</v>
      </c>
      <c r="D13" s="7"/>
      <c r="E13" s="7">
        <f aca="true" t="shared" si="1" ref="E13:E18">SUM(B13-C13)+D13</f>
        <v>5878460</v>
      </c>
      <c r="F13" s="7">
        <v>950407.36</v>
      </c>
      <c r="G13" s="8">
        <v>1736874.2</v>
      </c>
      <c r="H13" s="8">
        <v>408682.49</v>
      </c>
      <c r="I13" s="7"/>
      <c r="J13" s="7"/>
      <c r="L13" s="7">
        <f>SUM(F13:K13)</f>
        <v>3095964.05</v>
      </c>
      <c r="M13" s="9">
        <f aca="true" t="shared" si="2" ref="M13:M18">SUM(E13-L13)</f>
        <v>2782495.95</v>
      </c>
    </row>
    <row r="14" spans="1:13" ht="21">
      <c r="A14" s="7" t="s">
        <v>21</v>
      </c>
      <c r="B14" s="7">
        <v>285800</v>
      </c>
      <c r="C14" s="7">
        <v>121000</v>
      </c>
      <c r="D14" s="7">
        <v>389320</v>
      </c>
      <c r="E14" s="7">
        <f t="shared" si="1"/>
        <v>554120</v>
      </c>
      <c r="F14" s="7">
        <v>4656</v>
      </c>
      <c r="G14" s="7">
        <v>405995</v>
      </c>
      <c r="H14" s="7">
        <v>8015</v>
      </c>
      <c r="I14" s="7"/>
      <c r="J14" s="7"/>
      <c r="K14" s="7"/>
      <c r="L14" s="7">
        <f>SUM(F14:K14)</f>
        <v>418666</v>
      </c>
      <c r="M14" s="9">
        <f t="shared" si="2"/>
        <v>135454</v>
      </c>
    </row>
    <row r="15" spans="1:13" ht="21">
      <c r="A15" s="7" t="s">
        <v>22</v>
      </c>
      <c r="B15" s="7">
        <v>92000</v>
      </c>
      <c r="C15" s="7">
        <v>24900</v>
      </c>
      <c r="D15" s="7"/>
      <c r="E15" s="7">
        <f t="shared" si="1"/>
        <v>67100</v>
      </c>
      <c r="F15" s="7">
        <v>18500</v>
      </c>
      <c r="G15" s="7">
        <v>8300</v>
      </c>
      <c r="H15" s="7">
        <v>0</v>
      </c>
      <c r="I15" s="7"/>
      <c r="J15" s="7"/>
      <c r="K15" s="7"/>
      <c r="L15" s="7">
        <f>SUM(F15:K15)</f>
        <v>26800</v>
      </c>
      <c r="M15" s="9">
        <f t="shared" si="2"/>
        <v>40300</v>
      </c>
    </row>
    <row r="16" spans="1:13" ht="21">
      <c r="A16" s="7" t="s">
        <v>23</v>
      </c>
      <c r="B16" s="7">
        <v>444500</v>
      </c>
      <c r="C16" s="7">
        <v>80000</v>
      </c>
      <c r="D16" s="7">
        <v>95840</v>
      </c>
      <c r="E16" s="7">
        <f t="shared" si="1"/>
        <v>460340</v>
      </c>
      <c r="F16" s="7">
        <v>49962</v>
      </c>
      <c r="G16" s="7">
        <v>107233.33</v>
      </c>
      <c r="H16" s="7">
        <v>56381</v>
      </c>
      <c r="I16" s="7"/>
      <c r="J16" s="7"/>
      <c r="K16" s="7"/>
      <c r="L16" s="7">
        <f>SUM(F16:K16)</f>
        <v>213576.33000000002</v>
      </c>
      <c r="M16" s="9">
        <f t="shared" si="2"/>
        <v>246763.66999999998</v>
      </c>
    </row>
    <row r="17" spans="1:13" ht="21">
      <c r="A17" s="7" t="s">
        <v>24</v>
      </c>
      <c r="B17" s="7">
        <v>635200</v>
      </c>
      <c r="C17" s="7"/>
      <c r="D17" s="7"/>
      <c r="E17" s="7">
        <f t="shared" si="1"/>
        <v>635200</v>
      </c>
      <c r="F17" s="7">
        <v>44140</v>
      </c>
      <c r="G17" s="7">
        <v>75807</v>
      </c>
      <c r="H17" s="7">
        <v>12750</v>
      </c>
      <c r="I17" s="7"/>
      <c r="J17" s="7"/>
      <c r="K17" s="7"/>
      <c r="L17" s="7">
        <f>SUM(F17:K17)</f>
        <v>132697</v>
      </c>
      <c r="M17" s="9">
        <f t="shared" si="2"/>
        <v>502503</v>
      </c>
    </row>
    <row r="18" spans="1:13" s="40" customFormat="1" ht="21.75" thickBot="1">
      <c r="A18" s="13" t="s">
        <v>109</v>
      </c>
      <c r="B18" s="14">
        <f>SUM(B13:B17)</f>
        <v>7383460</v>
      </c>
      <c r="C18" s="14">
        <f>SUM(C17+C16+C15+C14+C13)</f>
        <v>273400</v>
      </c>
      <c r="D18" s="14">
        <f>SUM(D13:D17)</f>
        <v>485160</v>
      </c>
      <c r="E18" s="14">
        <f t="shared" si="1"/>
        <v>7595220</v>
      </c>
      <c r="F18" s="15">
        <f aca="true" t="shared" si="3" ref="F18:L18">SUM(F13:F17)</f>
        <v>1067665.3599999999</v>
      </c>
      <c r="G18" s="15">
        <f t="shared" si="3"/>
        <v>2334209.5300000003</v>
      </c>
      <c r="H18" s="15">
        <f>SUM(H13:H17)</f>
        <v>485828.49</v>
      </c>
      <c r="I18" s="14"/>
      <c r="J18" s="14"/>
      <c r="K18" s="15"/>
      <c r="L18" s="14">
        <f t="shared" si="3"/>
        <v>3887703.38</v>
      </c>
      <c r="M18" s="16">
        <f t="shared" si="2"/>
        <v>3707516.62</v>
      </c>
    </row>
    <row r="19" spans="1:13" ht="21.75" thickTop="1">
      <c r="A19" s="28" t="s">
        <v>25</v>
      </c>
      <c r="B19" s="6"/>
      <c r="C19" s="6"/>
      <c r="D19" s="6"/>
      <c r="E19" s="6"/>
      <c r="F19" s="6"/>
      <c r="G19" s="6"/>
      <c r="H19" s="27"/>
      <c r="I19" s="6"/>
      <c r="J19" s="6"/>
      <c r="K19" s="6"/>
      <c r="L19" s="6"/>
      <c r="M19" s="6"/>
    </row>
    <row r="20" spans="1:13" ht="21">
      <c r="A20" s="7" t="s">
        <v>20</v>
      </c>
      <c r="B20" s="7">
        <v>341200</v>
      </c>
      <c r="C20" s="7"/>
      <c r="D20" s="7"/>
      <c r="E20" s="7">
        <f>SUM(B20-C20)+D20</f>
        <v>341200</v>
      </c>
      <c r="F20" s="49">
        <v>4669</v>
      </c>
      <c r="G20" s="49">
        <v>5276</v>
      </c>
      <c r="H20" s="7">
        <v>3781</v>
      </c>
      <c r="I20" s="7"/>
      <c r="J20" s="7"/>
      <c r="K20" s="7"/>
      <c r="L20" s="49">
        <f>SUM(F20:K20)</f>
        <v>13726</v>
      </c>
      <c r="M20" s="9">
        <f>SUM(E20-F20-G20-H20-I20-J20-K20)</f>
        <v>327474</v>
      </c>
    </row>
    <row r="21" spans="1:13" s="40" customFormat="1" ht="21.75" thickBot="1">
      <c r="A21" s="13" t="s">
        <v>110</v>
      </c>
      <c r="B21" s="14">
        <f>SUM(B20)</f>
        <v>341200</v>
      </c>
      <c r="C21" s="14"/>
      <c r="D21" s="14"/>
      <c r="E21" s="14">
        <f>SUM(B21-C21)+D21</f>
        <v>341200</v>
      </c>
      <c r="F21" s="14">
        <f aca="true" t="shared" si="4" ref="F21:L21">SUM(F20)</f>
        <v>4669</v>
      </c>
      <c r="G21" s="14">
        <f t="shared" si="4"/>
        <v>5276</v>
      </c>
      <c r="H21" s="14">
        <f>SUM(H20)</f>
        <v>3781</v>
      </c>
      <c r="I21" s="14"/>
      <c r="J21" s="14"/>
      <c r="K21" s="14"/>
      <c r="L21" s="14">
        <f t="shared" si="4"/>
        <v>13726</v>
      </c>
      <c r="M21" s="16">
        <f>SUM(E21-L21)</f>
        <v>327474</v>
      </c>
    </row>
    <row r="22" ht="21.75" thickTop="1"/>
    <row r="28" spans="1:13" ht="24.75" customHeight="1">
      <c r="A28" s="52" t="s">
        <v>55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24" customHeight="1">
      <c r="A29" s="52" t="s">
        <v>11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ht="26.25">
      <c r="A30" s="2" t="s">
        <v>12</v>
      </c>
    </row>
    <row r="31" spans="1:13" ht="21">
      <c r="A31" s="58" t="s">
        <v>1</v>
      </c>
      <c r="B31" s="58" t="s">
        <v>2</v>
      </c>
      <c r="C31" s="58" t="s">
        <v>3</v>
      </c>
      <c r="D31" s="60" t="s">
        <v>4</v>
      </c>
      <c r="E31" s="58" t="s">
        <v>5</v>
      </c>
      <c r="F31" s="58" t="s">
        <v>108</v>
      </c>
      <c r="G31" s="58"/>
      <c r="H31" s="58"/>
      <c r="I31" s="58"/>
      <c r="J31" s="58"/>
      <c r="K31" s="58"/>
      <c r="L31" s="58" t="s">
        <v>6</v>
      </c>
      <c r="M31" s="58" t="s">
        <v>7</v>
      </c>
    </row>
    <row r="32" spans="1:13" ht="21.75" thickBot="1">
      <c r="A32" s="59"/>
      <c r="B32" s="59"/>
      <c r="C32" s="59"/>
      <c r="D32" s="61"/>
      <c r="E32" s="59"/>
      <c r="F32" s="26" t="s">
        <v>122</v>
      </c>
      <c r="G32" s="26" t="s">
        <v>123</v>
      </c>
      <c r="H32" s="26" t="s">
        <v>125</v>
      </c>
      <c r="I32" s="26" t="s">
        <v>124</v>
      </c>
      <c r="J32" s="26" t="s">
        <v>126</v>
      </c>
      <c r="K32" s="26" t="s">
        <v>127</v>
      </c>
      <c r="L32" s="59"/>
      <c r="M32" s="59"/>
    </row>
    <row r="33" spans="1:13" ht="21.75" thickTop="1">
      <c r="A33" s="28" t="s">
        <v>26</v>
      </c>
      <c r="B33" s="6"/>
      <c r="C33" s="6"/>
      <c r="D33" s="6"/>
      <c r="E33" s="6"/>
      <c r="F33" s="6"/>
      <c r="G33" s="6"/>
      <c r="H33" s="27"/>
      <c r="I33" s="6"/>
      <c r="J33" s="6"/>
      <c r="K33" s="6"/>
      <c r="L33" s="6"/>
      <c r="M33" s="6"/>
    </row>
    <row r="34" spans="1:13" ht="21">
      <c r="A34" s="10" t="s">
        <v>20</v>
      </c>
      <c r="B34" s="7"/>
      <c r="C34" s="7"/>
      <c r="D34" s="7"/>
      <c r="E34" s="7"/>
      <c r="F34" s="7"/>
      <c r="G34" s="7"/>
      <c r="H34" s="29"/>
      <c r="I34" s="7"/>
      <c r="J34" s="7"/>
      <c r="K34" s="7"/>
      <c r="L34" s="7"/>
      <c r="M34" s="9"/>
    </row>
    <row r="35" spans="1:13" ht="21">
      <c r="A35" s="7" t="s">
        <v>48</v>
      </c>
      <c r="B35" s="7">
        <v>1700000</v>
      </c>
      <c r="C35" s="7"/>
      <c r="D35" s="7">
        <v>500000</v>
      </c>
      <c r="E35" s="7">
        <f>SUM(B35-C35)+D35</f>
        <v>2200000</v>
      </c>
      <c r="F35" s="7">
        <v>168980</v>
      </c>
      <c r="G35" s="7">
        <v>154980</v>
      </c>
      <c r="H35" s="7">
        <v>101460</v>
      </c>
      <c r="I35" s="7"/>
      <c r="J35" s="7"/>
      <c r="K35" s="7"/>
      <c r="L35" s="7">
        <f>SUM(F35:K35)</f>
        <v>425420</v>
      </c>
      <c r="M35" s="9">
        <f>SUM(E35-L35)</f>
        <v>1774580</v>
      </c>
    </row>
    <row r="36" spans="1:13" ht="21">
      <c r="A36" s="7" t="s">
        <v>49</v>
      </c>
      <c r="B36" s="7">
        <v>245000</v>
      </c>
      <c r="C36" s="7"/>
      <c r="D36" s="7"/>
      <c r="E36" s="7">
        <f>SUM(B36-C36)+D36</f>
        <v>245000</v>
      </c>
      <c r="F36" s="49">
        <v>0</v>
      </c>
      <c r="G36" s="49">
        <v>76000</v>
      </c>
      <c r="H36" s="49">
        <v>0</v>
      </c>
      <c r="I36" s="49"/>
      <c r="J36" s="7"/>
      <c r="K36" s="7"/>
      <c r="L36" s="7">
        <f>SUM(F36:K36)</f>
        <v>76000</v>
      </c>
      <c r="M36" s="9">
        <f>SUM(E36-L36)</f>
        <v>169000</v>
      </c>
    </row>
    <row r="37" spans="1:13" ht="21">
      <c r="A37" s="7" t="s">
        <v>50</v>
      </c>
      <c r="B37" s="7">
        <v>500000</v>
      </c>
      <c r="C37" s="7"/>
      <c r="D37" s="7"/>
      <c r="E37" s="7">
        <f>SUM(B37-C37)+D37</f>
        <v>500000</v>
      </c>
      <c r="F37" s="49">
        <v>0</v>
      </c>
      <c r="G37" s="49">
        <v>0</v>
      </c>
      <c r="H37" s="49">
        <v>0</v>
      </c>
      <c r="I37" s="49"/>
      <c r="J37" s="7"/>
      <c r="K37" s="7"/>
      <c r="L37" s="7">
        <v>0</v>
      </c>
      <c r="M37" s="9">
        <f>SUM(E37-L37)</f>
        <v>500000</v>
      </c>
    </row>
    <row r="38" spans="1:13" ht="21">
      <c r="A38" s="7" t="s">
        <v>56</v>
      </c>
      <c r="B38" s="7">
        <v>80000</v>
      </c>
      <c r="C38" s="7"/>
      <c r="D38" s="7"/>
      <c r="E38" s="7">
        <f>SUM(B38-C38)+D38</f>
        <v>80000</v>
      </c>
      <c r="F38" s="49">
        <v>0</v>
      </c>
      <c r="G38" s="49">
        <v>0</v>
      </c>
      <c r="H38" s="49">
        <v>0</v>
      </c>
      <c r="I38" s="49"/>
      <c r="J38" s="7"/>
      <c r="K38" s="7"/>
      <c r="L38" s="29">
        <v>0</v>
      </c>
      <c r="M38" s="9">
        <f>SUM(E38-L38)</f>
        <v>80000</v>
      </c>
    </row>
    <row r="39" spans="1:13" ht="21">
      <c r="A39" s="7" t="s">
        <v>57</v>
      </c>
      <c r="B39" s="31">
        <v>75000</v>
      </c>
      <c r="C39" s="31"/>
      <c r="D39" s="31"/>
      <c r="E39" s="7">
        <f aca="true" t="shared" si="5" ref="E39:E44">B39+D39-C39</f>
        <v>75000</v>
      </c>
      <c r="F39" s="49">
        <v>0</v>
      </c>
      <c r="G39" s="49">
        <v>0</v>
      </c>
      <c r="H39" s="49">
        <v>0</v>
      </c>
      <c r="I39" s="49"/>
      <c r="J39" s="7"/>
      <c r="K39" s="7"/>
      <c r="L39" s="29">
        <v>0</v>
      </c>
      <c r="M39" s="9">
        <f aca="true" t="shared" si="6" ref="M39:M44">E39-(SUM(F39:K39))</f>
        <v>75000</v>
      </c>
    </row>
    <row r="40" spans="1:13" ht="21">
      <c r="A40" s="7" t="s">
        <v>58</v>
      </c>
      <c r="B40" s="31">
        <v>80000</v>
      </c>
      <c r="C40" s="31"/>
      <c r="D40" s="31"/>
      <c r="E40" s="7">
        <f t="shared" si="5"/>
        <v>80000</v>
      </c>
      <c r="F40" s="49">
        <v>0</v>
      </c>
      <c r="G40" s="49">
        <v>0</v>
      </c>
      <c r="H40" s="49">
        <v>0</v>
      </c>
      <c r="I40" s="49"/>
      <c r="J40" s="7"/>
      <c r="K40" s="7"/>
      <c r="L40" s="7">
        <v>0</v>
      </c>
      <c r="M40" s="9">
        <f t="shared" si="6"/>
        <v>80000</v>
      </c>
    </row>
    <row r="41" spans="1:13" ht="21">
      <c r="A41" s="7" t="s">
        <v>59</v>
      </c>
      <c r="B41" s="7">
        <v>80000</v>
      </c>
      <c r="C41" s="31"/>
      <c r="D41" s="7"/>
      <c r="E41" s="7">
        <f t="shared" si="5"/>
        <v>80000</v>
      </c>
      <c r="F41" s="49">
        <v>0</v>
      </c>
      <c r="G41" s="49">
        <v>0</v>
      </c>
      <c r="H41" s="49">
        <v>0</v>
      </c>
      <c r="I41" s="49"/>
      <c r="J41" s="7"/>
      <c r="K41" s="7"/>
      <c r="L41" s="7">
        <v>0</v>
      </c>
      <c r="M41" s="9">
        <f t="shared" si="6"/>
        <v>80000</v>
      </c>
    </row>
    <row r="42" spans="1:13" ht="21">
      <c r="A42" s="7" t="s">
        <v>60</v>
      </c>
      <c r="B42" s="7">
        <v>1000000</v>
      </c>
      <c r="C42" s="31"/>
      <c r="D42" s="7"/>
      <c r="E42" s="7">
        <f t="shared" si="5"/>
        <v>1000000</v>
      </c>
      <c r="F42" s="7">
        <v>199000</v>
      </c>
      <c r="G42" s="7">
        <v>228488</v>
      </c>
      <c r="H42" s="7">
        <v>54244</v>
      </c>
      <c r="I42" s="7"/>
      <c r="J42" s="7"/>
      <c r="K42" s="7"/>
      <c r="L42" s="7">
        <f aca="true" t="shared" si="7" ref="L42:L47">SUM(F42:K42)</f>
        <v>481732</v>
      </c>
      <c r="M42" s="9">
        <f t="shared" si="6"/>
        <v>518268</v>
      </c>
    </row>
    <row r="43" spans="1:13" ht="21">
      <c r="A43" s="7" t="s">
        <v>61</v>
      </c>
      <c r="B43" s="7">
        <v>2300000</v>
      </c>
      <c r="C43" s="7"/>
      <c r="D43" s="7">
        <v>39900</v>
      </c>
      <c r="E43" s="7">
        <f t="shared" si="5"/>
        <v>2339900</v>
      </c>
      <c r="F43" s="7">
        <v>357644</v>
      </c>
      <c r="G43" s="7">
        <v>527200</v>
      </c>
      <c r="H43" s="7">
        <v>287402</v>
      </c>
      <c r="I43" s="7"/>
      <c r="J43" s="7"/>
      <c r="K43" s="7"/>
      <c r="L43" s="7">
        <f t="shared" si="7"/>
        <v>1172246</v>
      </c>
      <c r="M43" s="9">
        <f t="shared" si="6"/>
        <v>1167654</v>
      </c>
    </row>
    <row r="44" spans="1:13" ht="21">
      <c r="A44" s="7" t="s">
        <v>62</v>
      </c>
      <c r="B44" s="7">
        <v>250000</v>
      </c>
      <c r="C44" s="7"/>
      <c r="D44" s="7"/>
      <c r="E44" s="7">
        <f t="shared" si="5"/>
        <v>250000</v>
      </c>
      <c r="F44" s="7">
        <v>39496</v>
      </c>
      <c r="G44" s="7">
        <v>39286</v>
      </c>
      <c r="H44" s="7">
        <v>89046</v>
      </c>
      <c r="I44" s="7"/>
      <c r="J44" s="7"/>
      <c r="K44" s="7"/>
      <c r="L44" s="7">
        <f t="shared" si="7"/>
        <v>167828</v>
      </c>
      <c r="M44" s="9">
        <f t="shared" si="6"/>
        <v>82172</v>
      </c>
    </row>
    <row r="45" spans="1:13" ht="21">
      <c r="A45" s="7" t="s">
        <v>63</v>
      </c>
      <c r="B45" s="7">
        <v>1000000</v>
      </c>
      <c r="C45" s="7"/>
      <c r="D45" s="31"/>
      <c r="E45" s="7">
        <f aca="true" t="shared" si="8" ref="E45:E53">B45+D45-C45</f>
        <v>1000000</v>
      </c>
      <c r="F45" s="49">
        <v>39290</v>
      </c>
      <c r="G45" s="7">
        <v>366350</v>
      </c>
      <c r="H45" s="7">
        <v>16543</v>
      </c>
      <c r="I45" s="7"/>
      <c r="J45" s="7"/>
      <c r="K45" s="7"/>
      <c r="L45" s="7">
        <f t="shared" si="7"/>
        <v>422183</v>
      </c>
      <c r="M45" s="9">
        <f aca="true" t="shared" si="9" ref="M45:M53">E45-(SUM(F45:K45))</f>
        <v>577817</v>
      </c>
    </row>
    <row r="46" spans="1:13" ht="21">
      <c r="A46" s="32" t="s">
        <v>64</v>
      </c>
      <c r="B46" s="7">
        <v>120000</v>
      </c>
      <c r="C46" s="7"/>
      <c r="D46" s="31"/>
      <c r="E46" s="7">
        <f t="shared" si="8"/>
        <v>120000</v>
      </c>
      <c r="F46" s="49">
        <v>0</v>
      </c>
      <c r="G46" s="49">
        <v>51965</v>
      </c>
      <c r="H46" s="49">
        <v>295</v>
      </c>
      <c r="I46" s="49"/>
      <c r="J46" s="7"/>
      <c r="K46" s="7"/>
      <c r="L46" s="7">
        <f t="shared" si="7"/>
        <v>52260</v>
      </c>
      <c r="M46" s="9">
        <f>SUM(E46-F46-G46-H46-I46-J46-K46)</f>
        <v>67740</v>
      </c>
    </row>
    <row r="47" spans="1:13" ht="21">
      <c r="A47" s="7" t="s">
        <v>65</v>
      </c>
      <c r="B47" s="7">
        <v>130000</v>
      </c>
      <c r="C47" s="7"/>
      <c r="D47" s="7"/>
      <c r="E47" s="7">
        <f t="shared" si="8"/>
        <v>130000</v>
      </c>
      <c r="F47" s="49">
        <v>4960</v>
      </c>
      <c r="G47" s="7">
        <v>0</v>
      </c>
      <c r="H47" s="49">
        <v>0</v>
      </c>
      <c r="I47" s="49"/>
      <c r="J47" s="7"/>
      <c r="K47" s="7"/>
      <c r="L47" s="7">
        <f t="shared" si="7"/>
        <v>4960</v>
      </c>
      <c r="M47" s="9">
        <f t="shared" si="9"/>
        <v>125040</v>
      </c>
    </row>
    <row r="48" spans="1:13" ht="21">
      <c r="A48" s="7" t="s">
        <v>66</v>
      </c>
      <c r="B48" s="7">
        <v>500000</v>
      </c>
      <c r="C48" s="7"/>
      <c r="D48" s="7"/>
      <c r="E48" s="7">
        <f t="shared" si="8"/>
        <v>500000</v>
      </c>
      <c r="F48" s="49">
        <v>0</v>
      </c>
      <c r="G48" s="49">
        <v>0</v>
      </c>
      <c r="H48" s="49">
        <v>0</v>
      </c>
      <c r="I48" s="49"/>
      <c r="J48" s="7"/>
      <c r="K48" s="7"/>
      <c r="L48" s="7">
        <v>0</v>
      </c>
      <c r="M48" s="9">
        <f t="shared" si="9"/>
        <v>500000</v>
      </c>
    </row>
    <row r="49" spans="1:13" ht="21">
      <c r="A49" s="7" t="s">
        <v>67</v>
      </c>
      <c r="B49" s="7">
        <v>70000</v>
      </c>
      <c r="C49" s="7"/>
      <c r="D49" s="7"/>
      <c r="E49" s="7">
        <f t="shared" si="8"/>
        <v>70000</v>
      </c>
      <c r="F49" s="49">
        <v>0</v>
      </c>
      <c r="G49" s="49">
        <v>16240</v>
      </c>
      <c r="H49" s="49">
        <v>0</v>
      </c>
      <c r="I49" s="49"/>
      <c r="J49" s="7"/>
      <c r="K49" s="7"/>
      <c r="L49" s="7">
        <f>SUM(F49:K49)</f>
        <v>16240</v>
      </c>
      <c r="M49" s="9">
        <f t="shared" si="9"/>
        <v>53760</v>
      </c>
    </row>
    <row r="50" spans="1:13" ht="21">
      <c r="A50" s="7" t="s">
        <v>68</v>
      </c>
      <c r="B50" s="7">
        <v>5505000</v>
      </c>
      <c r="C50" s="7">
        <v>50000</v>
      </c>
      <c r="D50" s="7"/>
      <c r="E50" s="7">
        <f t="shared" si="8"/>
        <v>5455000</v>
      </c>
      <c r="F50" s="49">
        <v>0</v>
      </c>
      <c r="G50" s="49">
        <v>56760</v>
      </c>
      <c r="H50" s="49">
        <v>115000</v>
      </c>
      <c r="I50" s="7"/>
      <c r="J50" s="7"/>
      <c r="K50" s="7"/>
      <c r="L50" s="7">
        <f>SUM(F50:K50)</f>
        <v>171760</v>
      </c>
      <c r="M50" s="9">
        <f t="shared" si="9"/>
        <v>5283240</v>
      </c>
    </row>
    <row r="51" spans="1:13" ht="21">
      <c r="A51" s="7" t="s">
        <v>69</v>
      </c>
      <c r="B51" s="7">
        <v>220000</v>
      </c>
      <c r="C51" s="7"/>
      <c r="D51" s="7"/>
      <c r="E51" s="7">
        <f t="shared" si="8"/>
        <v>220000</v>
      </c>
      <c r="F51" s="49">
        <v>0</v>
      </c>
      <c r="G51" s="49">
        <v>0</v>
      </c>
      <c r="H51" s="49">
        <v>0</v>
      </c>
      <c r="I51" s="49"/>
      <c r="J51" s="7"/>
      <c r="K51" s="7"/>
      <c r="L51" s="7">
        <v>0</v>
      </c>
      <c r="M51" s="9">
        <f t="shared" si="9"/>
        <v>220000</v>
      </c>
    </row>
    <row r="52" spans="1:13" ht="21">
      <c r="A52" s="7" t="s">
        <v>70</v>
      </c>
      <c r="B52" s="7">
        <v>250000</v>
      </c>
      <c r="C52" s="7"/>
      <c r="D52" s="7"/>
      <c r="E52" s="7">
        <f t="shared" si="8"/>
        <v>250000</v>
      </c>
      <c r="F52" s="49">
        <v>37800</v>
      </c>
      <c r="G52" s="7">
        <v>39000</v>
      </c>
      <c r="H52" s="49">
        <v>0</v>
      </c>
      <c r="I52" s="7"/>
      <c r="J52" s="7"/>
      <c r="K52" s="7"/>
      <c r="L52" s="7">
        <f>SUM(F52:K52)</f>
        <v>76800</v>
      </c>
      <c r="M52" s="9">
        <f t="shared" si="9"/>
        <v>173200</v>
      </c>
    </row>
    <row r="53" spans="1:13" ht="21">
      <c r="A53" s="7" t="s">
        <v>71</v>
      </c>
      <c r="B53" s="7">
        <v>40000</v>
      </c>
      <c r="C53" s="7"/>
      <c r="D53" s="7"/>
      <c r="E53" s="7">
        <f t="shared" si="8"/>
        <v>40000</v>
      </c>
      <c r="F53" s="49">
        <v>0</v>
      </c>
      <c r="G53" s="49">
        <v>0</v>
      </c>
      <c r="H53" s="49">
        <v>0</v>
      </c>
      <c r="I53" s="49"/>
      <c r="J53" s="7"/>
      <c r="K53" s="7"/>
      <c r="L53" s="7">
        <v>0</v>
      </c>
      <c r="M53" s="9">
        <f t="shared" si="9"/>
        <v>40000</v>
      </c>
    </row>
    <row r="54" spans="1:13" ht="21">
      <c r="A54" s="7" t="s">
        <v>72</v>
      </c>
      <c r="B54" s="7">
        <v>30000</v>
      </c>
      <c r="C54" s="7"/>
      <c r="D54" s="7"/>
      <c r="E54" s="7">
        <f>B54+D54-C54</f>
        <v>30000</v>
      </c>
      <c r="F54" s="49">
        <v>0</v>
      </c>
      <c r="G54" s="49">
        <v>0</v>
      </c>
      <c r="H54" s="49">
        <v>0</v>
      </c>
      <c r="I54" s="49"/>
      <c r="J54" s="7"/>
      <c r="K54" s="7"/>
      <c r="L54" s="7">
        <v>0</v>
      </c>
      <c r="M54" s="9">
        <f>E54-(SUM(F54:K54))</f>
        <v>30000</v>
      </c>
    </row>
    <row r="55" spans="1:13" ht="21.75" thickBot="1">
      <c r="A55" s="48" t="s">
        <v>27</v>
      </c>
      <c r="B55" s="14">
        <f aca="true" t="shared" si="10" ref="B55:I55">SUM(B35:B54)</f>
        <v>14175000</v>
      </c>
      <c r="C55" s="14">
        <f t="shared" si="10"/>
        <v>50000</v>
      </c>
      <c r="D55" s="51">
        <f t="shared" si="10"/>
        <v>539900</v>
      </c>
      <c r="E55" s="14">
        <f t="shared" si="10"/>
        <v>14664900</v>
      </c>
      <c r="F55" s="47">
        <f t="shared" si="10"/>
        <v>847170</v>
      </c>
      <c r="G55" s="15">
        <f t="shared" si="10"/>
        <v>1556269</v>
      </c>
      <c r="H55" s="15">
        <f>SUM(H35:H54)</f>
        <v>663990</v>
      </c>
      <c r="I55" s="15"/>
      <c r="J55" s="14"/>
      <c r="K55" s="15"/>
      <c r="L55" s="30">
        <f>SUM(L35:L54)</f>
        <v>3067429</v>
      </c>
      <c r="M55" s="16">
        <f>E55-(SUM(F55:K55))</f>
        <v>11597471</v>
      </c>
    </row>
    <row r="56" spans="1:13" ht="27" thickTop="1">
      <c r="A56" s="52" t="s">
        <v>55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24" customHeight="1">
      <c r="A57" s="52" t="s">
        <v>11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ht="26.25">
      <c r="A58" s="2" t="s">
        <v>12</v>
      </c>
    </row>
    <row r="59" spans="1:13" ht="21">
      <c r="A59" s="58" t="s">
        <v>1</v>
      </c>
      <c r="B59" s="58" t="s">
        <v>2</v>
      </c>
      <c r="C59" s="58" t="s">
        <v>3</v>
      </c>
      <c r="D59" s="60" t="s">
        <v>4</v>
      </c>
      <c r="E59" s="58" t="s">
        <v>5</v>
      </c>
      <c r="F59" s="58" t="s">
        <v>108</v>
      </c>
      <c r="G59" s="58"/>
      <c r="H59" s="58"/>
      <c r="I59" s="58"/>
      <c r="J59" s="58"/>
      <c r="K59" s="58"/>
      <c r="L59" s="58" t="s">
        <v>6</v>
      </c>
      <c r="M59" s="58" t="s">
        <v>7</v>
      </c>
    </row>
    <row r="60" spans="1:13" ht="21.75" thickBot="1">
      <c r="A60" s="59"/>
      <c r="B60" s="59"/>
      <c r="C60" s="59"/>
      <c r="D60" s="61"/>
      <c r="E60" s="59"/>
      <c r="F60" s="26" t="s">
        <v>122</v>
      </c>
      <c r="G60" s="26" t="s">
        <v>123</v>
      </c>
      <c r="H60" s="26" t="s">
        <v>125</v>
      </c>
      <c r="I60" s="26" t="s">
        <v>124</v>
      </c>
      <c r="J60" s="26" t="s">
        <v>126</v>
      </c>
      <c r="K60" s="26" t="s">
        <v>127</v>
      </c>
      <c r="L60" s="59"/>
      <c r="M60" s="59"/>
    </row>
    <row r="61" spans="1:13" ht="21.75" thickTop="1">
      <c r="A61" s="10" t="s">
        <v>15</v>
      </c>
      <c r="B61" s="6"/>
      <c r="C61" s="6"/>
      <c r="D61" s="6"/>
      <c r="E61" s="6"/>
      <c r="F61" s="6"/>
      <c r="G61" s="6"/>
      <c r="H61" s="27"/>
      <c r="I61" s="6"/>
      <c r="J61" s="6"/>
      <c r="K61" s="6"/>
      <c r="L61" s="6"/>
      <c r="M61" s="33"/>
    </row>
    <row r="62" spans="1:13" ht="21">
      <c r="A62" s="7" t="s">
        <v>73</v>
      </c>
      <c r="B62" s="7">
        <v>60000</v>
      </c>
      <c r="C62" s="7"/>
      <c r="D62" s="7"/>
      <c r="E62" s="7">
        <f aca="true" t="shared" si="11" ref="E62:E68">B62+D62-C62</f>
        <v>60000</v>
      </c>
      <c r="F62" s="7">
        <v>0</v>
      </c>
      <c r="G62" s="7">
        <v>0</v>
      </c>
      <c r="H62" s="7">
        <v>0</v>
      </c>
      <c r="I62" s="7"/>
      <c r="J62" s="7"/>
      <c r="K62" s="7"/>
      <c r="L62" s="7">
        <f>SUM(F62:K62)</f>
        <v>0</v>
      </c>
      <c r="M62" s="9">
        <f aca="true" t="shared" si="12" ref="M62:M68">E62-(SUM(F62:K62))</f>
        <v>60000</v>
      </c>
    </row>
    <row r="63" spans="1:13" ht="21">
      <c r="A63" s="7" t="s">
        <v>74</v>
      </c>
      <c r="B63" s="7">
        <v>500000</v>
      </c>
      <c r="C63" s="7">
        <v>400000</v>
      </c>
      <c r="D63" s="7">
        <v>121000</v>
      </c>
      <c r="E63" s="7">
        <f t="shared" si="11"/>
        <v>221000</v>
      </c>
      <c r="F63" s="7">
        <v>0</v>
      </c>
      <c r="G63" s="7">
        <v>0</v>
      </c>
      <c r="H63" s="7">
        <v>0</v>
      </c>
      <c r="I63" s="7"/>
      <c r="J63" s="7"/>
      <c r="K63" s="7"/>
      <c r="L63" s="7">
        <f>SUM(F63:K63)</f>
        <v>0</v>
      </c>
      <c r="M63" s="9">
        <f t="shared" si="12"/>
        <v>221000</v>
      </c>
    </row>
    <row r="64" spans="1:13" ht="21">
      <c r="A64" s="7" t="s">
        <v>75</v>
      </c>
      <c r="B64" s="7">
        <v>30000</v>
      </c>
      <c r="C64" s="7"/>
      <c r="D64" s="7"/>
      <c r="E64" s="7">
        <f t="shared" si="11"/>
        <v>30000</v>
      </c>
      <c r="F64" s="7">
        <v>0</v>
      </c>
      <c r="G64" s="7">
        <v>20579</v>
      </c>
      <c r="H64" s="7">
        <v>0</v>
      </c>
      <c r="I64" s="7"/>
      <c r="J64" s="7"/>
      <c r="K64" s="7"/>
      <c r="L64" s="7">
        <f>SUM(F64:K64)</f>
        <v>20579</v>
      </c>
      <c r="M64" s="9">
        <f t="shared" si="12"/>
        <v>9421</v>
      </c>
    </row>
    <row r="65" spans="1:13" ht="21">
      <c r="A65" s="7" t="s">
        <v>76</v>
      </c>
      <c r="B65" s="7">
        <v>180000</v>
      </c>
      <c r="C65" s="7"/>
      <c r="D65" s="7">
        <v>60680</v>
      </c>
      <c r="E65" s="7">
        <f t="shared" si="11"/>
        <v>240680</v>
      </c>
      <c r="F65" s="7">
        <v>0</v>
      </c>
      <c r="G65" s="7">
        <v>231550</v>
      </c>
      <c r="H65" s="7">
        <v>0</v>
      </c>
      <c r="I65" s="7"/>
      <c r="J65" s="7"/>
      <c r="K65" s="7"/>
      <c r="L65" s="7">
        <f>SUM(F65:K65)</f>
        <v>231550</v>
      </c>
      <c r="M65" s="9">
        <f t="shared" si="12"/>
        <v>9130</v>
      </c>
    </row>
    <row r="66" spans="1:13" ht="21">
      <c r="A66" s="7" t="s">
        <v>77</v>
      </c>
      <c r="B66" s="7">
        <v>50000</v>
      </c>
      <c r="C66" s="7"/>
      <c r="D66" s="7"/>
      <c r="E66" s="7">
        <f t="shared" si="11"/>
        <v>50000</v>
      </c>
      <c r="F66" s="7">
        <v>0</v>
      </c>
      <c r="G66" s="7">
        <v>50000</v>
      </c>
      <c r="H66" s="7">
        <v>0</v>
      </c>
      <c r="I66" s="7"/>
      <c r="J66" s="7"/>
      <c r="K66" s="7"/>
      <c r="L66" s="7">
        <f>SUM(F66:K66)</f>
        <v>50000</v>
      </c>
      <c r="M66" s="9">
        <f t="shared" si="12"/>
        <v>0</v>
      </c>
    </row>
    <row r="67" spans="1:13" ht="21">
      <c r="A67" s="7" t="s">
        <v>78</v>
      </c>
      <c r="B67" s="7">
        <v>50000</v>
      </c>
      <c r="C67" s="7"/>
      <c r="D67" s="7"/>
      <c r="E67" s="7">
        <f t="shared" si="11"/>
        <v>50000</v>
      </c>
      <c r="F67" s="7">
        <v>0</v>
      </c>
      <c r="G67" s="7">
        <v>20580</v>
      </c>
      <c r="H67" s="7">
        <v>0</v>
      </c>
      <c r="I67" s="7"/>
      <c r="J67" s="7"/>
      <c r="K67" s="7"/>
      <c r="L67" s="7">
        <f>SUM(F67:K67)</f>
        <v>20580</v>
      </c>
      <c r="M67" s="9">
        <f t="shared" si="12"/>
        <v>29420</v>
      </c>
    </row>
    <row r="68" spans="1:13" ht="21">
      <c r="A68" s="7" t="s">
        <v>79</v>
      </c>
      <c r="B68" s="7">
        <v>10000</v>
      </c>
      <c r="C68" s="7"/>
      <c r="D68" s="7"/>
      <c r="E68" s="7">
        <f t="shared" si="11"/>
        <v>10000</v>
      </c>
      <c r="F68" s="7">
        <v>0</v>
      </c>
      <c r="G68" s="7">
        <v>0</v>
      </c>
      <c r="H68" s="7">
        <v>0</v>
      </c>
      <c r="I68" s="7"/>
      <c r="J68" s="7"/>
      <c r="K68" s="7"/>
      <c r="L68" s="7">
        <v>0</v>
      </c>
      <c r="M68" s="9">
        <f t="shared" si="12"/>
        <v>10000</v>
      </c>
    </row>
    <row r="69" spans="1:13" ht="21.75" thickBot="1">
      <c r="A69" s="13" t="s">
        <v>27</v>
      </c>
      <c r="B69" s="14">
        <f aca="true" t="shared" si="13" ref="B69:H69">SUM(B62:B68)</f>
        <v>880000</v>
      </c>
      <c r="C69" s="14">
        <f t="shared" si="13"/>
        <v>400000</v>
      </c>
      <c r="D69" s="14">
        <f t="shared" si="13"/>
        <v>181680</v>
      </c>
      <c r="E69" s="14">
        <f t="shared" si="13"/>
        <v>661680</v>
      </c>
      <c r="F69" s="14">
        <f t="shared" si="13"/>
        <v>0</v>
      </c>
      <c r="G69" s="14">
        <f t="shared" si="13"/>
        <v>322709</v>
      </c>
      <c r="H69" s="14">
        <f>SUM(H62:H68)</f>
        <v>0</v>
      </c>
      <c r="I69" s="14"/>
      <c r="J69" s="14"/>
      <c r="K69" s="14"/>
      <c r="L69" s="14">
        <f>SUM(L62:L68)</f>
        <v>322709</v>
      </c>
      <c r="M69" s="16">
        <f>SUM(M62:M68)</f>
        <v>338971</v>
      </c>
    </row>
    <row r="70" spans="1:13" ht="21.75" thickTop="1">
      <c r="A70" s="10" t="s">
        <v>16</v>
      </c>
      <c r="B70" s="6"/>
      <c r="C70" s="6"/>
      <c r="D70" s="6"/>
      <c r="E70" s="6"/>
      <c r="F70" s="6"/>
      <c r="G70" s="6"/>
      <c r="H70" s="27"/>
      <c r="I70" s="6"/>
      <c r="J70" s="6"/>
      <c r="K70" s="6"/>
      <c r="L70" s="6"/>
      <c r="M70" s="33"/>
    </row>
    <row r="71" spans="1:13" ht="21">
      <c r="A71" s="8" t="s">
        <v>51</v>
      </c>
      <c r="B71" s="7">
        <v>40000</v>
      </c>
      <c r="C71" s="7"/>
      <c r="D71" s="7"/>
      <c r="E71" s="7">
        <f aca="true" t="shared" si="14" ref="E71:E76">B71+D71-C71</f>
        <v>40000</v>
      </c>
      <c r="F71" s="7">
        <v>0</v>
      </c>
      <c r="G71" s="7">
        <v>0</v>
      </c>
      <c r="H71" s="7">
        <v>0</v>
      </c>
      <c r="I71" s="7"/>
      <c r="J71" s="7"/>
      <c r="K71" s="7"/>
      <c r="L71" s="7">
        <v>0</v>
      </c>
      <c r="M71" s="9">
        <f aca="true" t="shared" si="15" ref="M71:M76">E71-(SUM(F71:K71))</f>
        <v>40000</v>
      </c>
    </row>
    <row r="72" spans="1:13" ht="21">
      <c r="A72" s="7" t="s">
        <v>80</v>
      </c>
      <c r="B72" s="7">
        <v>15000</v>
      </c>
      <c r="C72" s="7"/>
      <c r="D72" s="7"/>
      <c r="E72" s="7">
        <f t="shared" si="14"/>
        <v>15000</v>
      </c>
      <c r="F72" s="7">
        <v>0</v>
      </c>
      <c r="G72" s="7">
        <v>0</v>
      </c>
      <c r="H72" s="7">
        <v>0</v>
      </c>
      <c r="I72" s="7"/>
      <c r="J72" s="7"/>
      <c r="K72" s="7"/>
      <c r="L72" s="7">
        <v>0</v>
      </c>
      <c r="M72" s="9">
        <f t="shared" si="15"/>
        <v>15000</v>
      </c>
    </row>
    <row r="73" spans="1:13" ht="21">
      <c r="A73" s="7" t="s">
        <v>81</v>
      </c>
      <c r="B73" s="7">
        <v>70000</v>
      </c>
      <c r="C73" s="7"/>
      <c r="D73" s="7">
        <v>31000</v>
      </c>
      <c r="E73" s="7">
        <f t="shared" si="14"/>
        <v>101000</v>
      </c>
      <c r="F73" s="7">
        <v>100952</v>
      </c>
      <c r="G73" s="7">
        <v>0</v>
      </c>
      <c r="H73" s="7">
        <v>0</v>
      </c>
      <c r="I73" s="7"/>
      <c r="J73" s="7"/>
      <c r="K73" s="7"/>
      <c r="L73" s="7">
        <f>SUM(F73:K73)</f>
        <v>100952</v>
      </c>
      <c r="M73" s="9">
        <f t="shared" si="15"/>
        <v>48</v>
      </c>
    </row>
    <row r="74" spans="1:13" ht="21">
      <c r="A74" s="7" t="s">
        <v>82</v>
      </c>
      <c r="B74" s="7">
        <v>30000</v>
      </c>
      <c r="C74" s="7"/>
      <c r="D74" s="7"/>
      <c r="E74" s="7">
        <f t="shared" si="14"/>
        <v>30000</v>
      </c>
      <c r="F74" s="7">
        <v>0</v>
      </c>
      <c r="G74" s="7">
        <v>0</v>
      </c>
      <c r="H74" s="7">
        <v>0</v>
      </c>
      <c r="I74" s="7"/>
      <c r="J74" s="7"/>
      <c r="K74" s="7"/>
      <c r="L74" s="7">
        <v>0</v>
      </c>
      <c r="M74" s="9">
        <f>E74-(SUM(F74:K74))</f>
        <v>30000</v>
      </c>
    </row>
    <row r="75" spans="1:13" ht="21">
      <c r="A75" s="7" t="s">
        <v>83</v>
      </c>
      <c r="B75" s="7">
        <v>60000</v>
      </c>
      <c r="C75" s="7"/>
      <c r="D75" s="7">
        <v>56960</v>
      </c>
      <c r="E75" s="7">
        <f t="shared" si="14"/>
        <v>116960</v>
      </c>
      <c r="F75" s="3">
        <v>0</v>
      </c>
      <c r="G75" s="7">
        <v>80176</v>
      </c>
      <c r="H75" s="7">
        <v>0</v>
      </c>
      <c r="I75" s="7"/>
      <c r="J75" s="7"/>
      <c r="K75" s="7"/>
      <c r="L75" s="7">
        <f>SUM(F75:K75)</f>
        <v>80176</v>
      </c>
      <c r="M75" s="9">
        <f t="shared" si="15"/>
        <v>36784</v>
      </c>
    </row>
    <row r="76" spans="1:13" ht="21">
      <c r="A76" s="7" t="s">
        <v>84</v>
      </c>
      <c r="B76" s="7">
        <v>15000</v>
      </c>
      <c r="C76" s="7"/>
      <c r="D76" s="7">
        <v>11500</v>
      </c>
      <c r="E76" s="7">
        <f t="shared" si="14"/>
        <v>26500</v>
      </c>
      <c r="F76" s="7">
        <v>0</v>
      </c>
      <c r="G76" s="7">
        <v>0</v>
      </c>
      <c r="H76" s="7">
        <v>0</v>
      </c>
      <c r="I76" s="7"/>
      <c r="J76" s="7"/>
      <c r="K76" s="7"/>
      <c r="L76" s="7">
        <v>0</v>
      </c>
      <c r="M76" s="9">
        <f t="shared" si="15"/>
        <v>26500</v>
      </c>
    </row>
    <row r="77" spans="1:13" ht="21.75" thickBot="1">
      <c r="A77" s="13" t="s">
        <v>27</v>
      </c>
      <c r="B77" s="14">
        <f>SUM(B71:B76)</f>
        <v>230000</v>
      </c>
      <c r="C77" s="14"/>
      <c r="D77" s="14">
        <f>SUM(D76+D75+D74+D73+D72+D71)</f>
        <v>99460</v>
      </c>
      <c r="E77" s="14">
        <f aca="true" t="shared" si="16" ref="E77:J77">SUM(E71:E76)</f>
        <v>329460</v>
      </c>
      <c r="F77" s="14">
        <f t="shared" si="16"/>
        <v>100952</v>
      </c>
      <c r="G77" s="14">
        <f t="shared" si="16"/>
        <v>80176</v>
      </c>
      <c r="H77" s="14">
        <f>SUM(H71:H76)</f>
        <v>0</v>
      </c>
      <c r="I77" s="14"/>
      <c r="J77" s="14"/>
      <c r="K77" s="14"/>
      <c r="L77" s="14">
        <f>SUM(L71:L76)</f>
        <v>181128</v>
      </c>
      <c r="M77" s="16">
        <f>SUM(M71:M76)</f>
        <v>148332</v>
      </c>
    </row>
    <row r="78" ht="21.75" thickTop="1"/>
    <row r="83" spans="1:13" ht="26.25">
      <c r="A83" s="52" t="s">
        <v>55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1:13" ht="26.25">
      <c r="A84" s="52" t="s">
        <v>11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ht="26.25">
      <c r="A85" s="2" t="s">
        <v>12</v>
      </c>
    </row>
    <row r="86" spans="1:13" ht="21">
      <c r="A86" s="58" t="s">
        <v>1</v>
      </c>
      <c r="B86" s="58" t="s">
        <v>2</v>
      </c>
      <c r="C86" s="58" t="s">
        <v>3</v>
      </c>
      <c r="D86" s="60" t="s">
        <v>4</v>
      </c>
      <c r="E86" s="58" t="s">
        <v>5</v>
      </c>
      <c r="F86" s="58" t="s">
        <v>108</v>
      </c>
      <c r="G86" s="58"/>
      <c r="H86" s="58"/>
      <c r="I86" s="58"/>
      <c r="J86" s="58"/>
      <c r="K86" s="58"/>
      <c r="L86" s="58" t="s">
        <v>6</v>
      </c>
      <c r="M86" s="58" t="s">
        <v>7</v>
      </c>
    </row>
    <row r="87" spans="1:13" ht="21.75" thickBot="1">
      <c r="A87" s="59"/>
      <c r="B87" s="59"/>
      <c r="C87" s="59"/>
      <c r="D87" s="61"/>
      <c r="E87" s="59"/>
      <c r="F87" s="26" t="s">
        <v>122</v>
      </c>
      <c r="G87" s="26" t="s">
        <v>123</v>
      </c>
      <c r="H87" s="26" t="s">
        <v>125</v>
      </c>
      <c r="I87" s="26" t="s">
        <v>124</v>
      </c>
      <c r="J87" s="26" t="s">
        <v>126</v>
      </c>
      <c r="K87" s="26" t="s">
        <v>127</v>
      </c>
      <c r="L87" s="59"/>
      <c r="M87" s="59"/>
    </row>
    <row r="88" spans="1:13" ht="21.75" thickTop="1">
      <c r="A88" s="28" t="s">
        <v>26</v>
      </c>
      <c r="B88" s="7"/>
      <c r="C88" s="7"/>
      <c r="D88" s="7"/>
      <c r="E88" s="7"/>
      <c r="F88" s="7"/>
      <c r="G88" s="7"/>
      <c r="H88" s="29"/>
      <c r="I88" s="7"/>
      <c r="J88" s="7"/>
      <c r="K88" s="7"/>
      <c r="L88" s="7"/>
      <c r="M88" s="9"/>
    </row>
    <row r="89" spans="1:13" ht="21">
      <c r="A89" s="10" t="s">
        <v>28</v>
      </c>
      <c r="B89" s="7"/>
      <c r="C89" s="7"/>
      <c r="D89" s="7"/>
      <c r="E89" s="7"/>
      <c r="F89" s="29"/>
      <c r="G89" s="7"/>
      <c r="H89" s="7"/>
      <c r="I89" s="7"/>
      <c r="J89" s="7"/>
      <c r="K89" s="7"/>
      <c r="L89" s="7"/>
      <c r="M89" s="9"/>
    </row>
    <row r="90" spans="1:13" ht="21">
      <c r="A90" s="7" t="s">
        <v>85</v>
      </c>
      <c r="B90" s="7">
        <v>297000</v>
      </c>
      <c r="C90" s="7"/>
      <c r="D90" s="7"/>
      <c r="E90" s="7">
        <f>B90+D90-C90</f>
        <v>297000</v>
      </c>
      <c r="F90" s="7">
        <v>0</v>
      </c>
      <c r="G90" s="7">
        <v>0</v>
      </c>
      <c r="H90" s="7">
        <v>0</v>
      </c>
      <c r="I90" s="7"/>
      <c r="J90" s="7"/>
      <c r="K90" s="7"/>
      <c r="L90" s="7">
        <v>0</v>
      </c>
      <c r="M90" s="9">
        <f>E90-(SUM(F90:K90))</f>
        <v>297000</v>
      </c>
    </row>
    <row r="91" spans="1:13" ht="21">
      <c r="A91" s="7" t="s">
        <v>86</v>
      </c>
      <c r="B91" s="7">
        <v>228000</v>
      </c>
      <c r="C91" s="7"/>
      <c r="D91" s="7"/>
      <c r="E91" s="7">
        <f>B91+D91-C91</f>
        <v>228000</v>
      </c>
      <c r="F91" s="7">
        <v>0</v>
      </c>
      <c r="G91" s="7">
        <v>0</v>
      </c>
      <c r="H91" s="7">
        <v>2000</v>
      </c>
      <c r="I91" s="7"/>
      <c r="J91" s="7"/>
      <c r="K91" s="7"/>
      <c r="L91" s="7">
        <f>SUM(F91:K91)</f>
        <v>2000</v>
      </c>
      <c r="M91" s="9">
        <f>E91-(SUM(F91:K91))</f>
        <v>226000</v>
      </c>
    </row>
    <row r="92" spans="1:13" ht="21">
      <c r="A92" s="7" t="s">
        <v>52</v>
      </c>
      <c r="B92" s="7">
        <v>100000</v>
      </c>
      <c r="C92" s="7"/>
      <c r="D92" s="7"/>
      <c r="E92" s="7">
        <f>B92+D92-C92</f>
        <v>100000</v>
      </c>
      <c r="F92" s="7">
        <v>0</v>
      </c>
      <c r="G92" s="7">
        <v>31480</v>
      </c>
      <c r="H92" s="7">
        <v>5500</v>
      </c>
      <c r="I92" s="7"/>
      <c r="J92" s="7"/>
      <c r="K92" s="7"/>
      <c r="L92" s="7">
        <f>SUM(F92:K92)</f>
        <v>36980</v>
      </c>
      <c r="M92" s="9">
        <f>E92-(SUM(F92:K92))</f>
        <v>63020</v>
      </c>
    </row>
    <row r="93" spans="1:13" ht="21">
      <c r="A93" s="7" t="s">
        <v>87</v>
      </c>
      <c r="B93" s="7">
        <v>50000</v>
      </c>
      <c r="C93" s="7"/>
      <c r="D93" s="7"/>
      <c r="E93" s="7">
        <f>B93+D93-C93</f>
        <v>50000</v>
      </c>
      <c r="F93" s="7">
        <v>0</v>
      </c>
      <c r="G93" s="7">
        <v>0</v>
      </c>
      <c r="H93" s="7">
        <v>0</v>
      </c>
      <c r="I93" s="7"/>
      <c r="J93" s="7"/>
      <c r="K93" s="7"/>
      <c r="L93" s="7">
        <v>0</v>
      </c>
      <c r="M93" s="9">
        <f>E93-(SUM(F93:K93))</f>
        <v>50000</v>
      </c>
    </row>
    <row r="94" spans="1:13" ht="21">
      <c r="A94" s="7" t="s">
        <v>88</v>
      </c>
      <c r="B94" s="7">
        <v>260000</v>
      </c>
      <c r="C94" s="7"/>
      <c r="D94" s="7"/>
      <c r="E94" s="7">
        <f>B94+D94-C94</f>
        <v>260000</v>
      </c>
      <c r="F94" s="7">
        <v>0</v>
      </c>
      <c r="G94" s="7">
        <v>160000</v>
      </c>
      <c r="H94" s="7">
        <v>30000</v>
      </c>
      <c r="I94" s="7"/>
      <c r="J94" s="7"/>
      <c r="K94" s="7"/>
      <c r="L94" s="7">
        <f>SUM(F94:K94)</f>
        <v>190000</v>
      </c>
      <c r="M94" s="9">
        <f>E94-(SUM(F94:K94))</f>
        <v>70000</v>
      </c>
    </row>
    <row r="95" spans="1:13" ht="21.75" thickBot="1">
      <c r="A95" s="13" t="s">
        <v>27</v>
      </c>
      <c r="B95" s="14">
        <f>SUM(B90:B94)</f>
        <v>935000</v>
      </c>
      <c r="C95" s="14"/>
      <c r="D95" s="14"/>
      <c r="E95" s="14">
        <f aca="true" t="shared" si="17" ref="E95:J95">SUM(E90:E94)</f>
        <v>935000</v>
      </c>
      <c r="F95" s="14">
        <f t="shared" si="17"/>
        <v>0</v>
      </c>
      <c r="G95" s="14">
        <f t="shared" si="17"/>
        <v>191480</v>
      </c>
      <c r="H95" s="14">
        <f>SUM(H90:H94)</f>
        <v>37500</v>
      </c>
      <c r="I95" s="14"/>
      <c r="J95" s="14"/>
      <c r="K95" s="14"/>
      <c r="L95" s="14">
        <f>SUM(L90:L94)</f>
        <v>228980</v>
      </c>
      <c r="M95" s="14">
        <f>SUM(M90:M94)</f>
        <v>706020</v>
      </c>
    </row>
    <row r="96" spans="1:13" ht="21.75" thickTop="1">
      <c r="A96" s="10" t="s">
        <v>18</v>
      </c>
      <c r="B96" s="6"/>
      <c r="C96" s="6"/>
      <c r="D96" s="6"/>
      <c r="E96" s="6"/>
      <c r="F96" s="6"/>
      <c r="G96" s="6"/>
      <c r="H96" s="27"/>
      <c r="I96" s="6"/>
      <c r="J96" s="6"/>
      <c r="K96" s="6"/>
      <c r="L96" s="6"/>
      <c r="M96" s="6"/>
    </row>
    <row r="97" spans="1:13" ht="21">
      <c r="A97" s="7" t="s">
        <v>89</v>
      </c>
      <c r="B97" s="7">
        <v>60000</v>
      </c>
      <c r="C97" s="7"/>
      <c r="D97" s="7"/>
      <c r="E97" s="7">
        <f aca="true" t="shared" si="18" ref="E97:E102">B97+D97-C97</f>
        <v>60000</v>
      </c>
      <c r="F97" s="7">
        <v>0</v>
      </c>
      <c r="G97" s="7">
        <v>55600</v>
      </c>
      <c r="H97" s="7">
        <v>0</v>
      </c>
      <c r="I97" s="7"/>
      <c r="J97" s="7"/>
      <c r="K97" s="7"/>
      <c r="L97" s="7">
        <f>SUM(F97:K97)</f>
        <v>55600</v>
      </c>
      <c r="M97" s="9">
        <f aca="true" t="shared" si="19" ref="M97:M102">E97-(SUM(F97:K97))</f>
        <v>4400</v>
      </c>
    </row>
    <row r="98" spans="1:13" ht="21">
      <c r="A98" s="7" t="s">
        <v>90</v>
      </c>
      <c r="B98" s="7">
        <v>50000</v>
      </c>
      <c r="C98" s="7"/>
      <c r="D98" s="7"/>
      <c r="E98" s="7">
        <f t="shared" si="18"/>
        <v>50000</v>
      </c>
      <c r="F98" s="7">
        <v>0</v>
      </c>
      <c r="G98" s="7">
        <v>49825</v>
      </c>
      <c r="H98" s="7">
        <v>0</v>
      </c>
      <c r="I98" s="7"/>
      <c r="J98" s="7"/>
      <c r="K98" s="7"/>
      <c r="L98" s="7">
        <f>SUM(F98:K98)</f>
        <v>49825</v>
      </c>
      <c r="M98" s="9">
        <f t="shared" si="19"/>
        <v>175</v>
      </c>
    </row>
    <row r="99" spans="1:13" ht="21">
      <c r="A99" s="7" t="s">
        <v>91</v>
      </c>
      <c r="B99" s="7">
        <v>100000</v>
      </c>
      <c r="C99" s="7"/>
      <c r="D99" s="7"/>
      <c r="E99" s="7">
        <f t="shared" si="18"/>
        <v>100000</v>
      </c>
      <c r="F99" s="7">
        <v>0</v>
      </c>
      <c r="G99" s="7">
        <v>12385</v>
      </c>
      <c r="H99" s="7">
        <v>0</v>
      </c>
      <c r="I99" s="7"/>
      <c r="J99" s="7"/>
      <c r="K99" s="7"/>
      <c r="L99" s="7">
        <f>SUM(F99:K99)</f>
        <v>12385</v>
      </c>
      <c r="M99" s="9">
        <f t="shared" si="19"/>
        <v>87615</v>
      </c>
    </row>
    <row r="100" spans="1:13" ht="21">
      <c r="A100" s="7" t="s">
        <v>92</v>
      </c>
      <c r="B100" s="7">
        <v>197500</v>
      </c>
      <c r="C100" s="7"/>
      <c r="D100" s="7"/>
      <c r="E100" s="7">
        <f t="shared" si="18"/>
        <v>197500</v>
      </c>
      <c r="F100" s="7">
        <v>0</v>
      </c>
      <c r="G100" s="7">
        <v>0</v>
      </c>
      <c r="H100" s="7">
        <v>3395</v>
      </c>
      <c r="I100" s="7"/>
      <c r="J100" s="7"/>
      <c r="K100" s="7"/>
      <c r="L100" s="7">
        <f>SUM(F100:K100)</f>
        <v>3395</v>
      </c>
      <c r="M100" s="9">
        <f t="shared" si="19"/>
        <v>194105</v>
      </c>
    </row>
    <row r="101" spans="1:13" ht="21">
      <c r="A101" s="7" t="s">
        <v>93</v>
      </c>
      <c r="B101" s="7">
        <v>77500</v>
      </c>
      <c r="C101" s="7"/>
      <c r="D101" s="7"/>
      <c r="E101" s="7">
        <f t="shared" si="18"/>
        <v>77500</v>
      </c>
      <c r="F101" s="7">
        <v>0</v>
      </c>
      <c r="G101" s="7">
        <v>0</v>
      </c>
      <c r="H101" s="7">
        <v>0</v>
      </c>
      <c r="I101" s="7"/>
      <c r="J101" s="7"/>
      <c r="K101" s="7"/>
      <c r="L101" s="7">
        <v>0</v>
      </c>
      <c r="M101" s="9">
        <f t="shared" si="19"/>
        <v>77500</v>
      </c>
    </row>
    <row r="102" spans="1:13" ht="21">
      <c r="A102" s="7" t="s">
        <v>94</v>
      </c>
      <c r="B102" s="7">
        <v>30000</v>
      </c>
      <c r="C102" s="7"/>
      <c r="D102" s="7"/>
      <c r="E102" s="7">
        <f t="shared" si="18"/>
        <v>30000</v>
      </c>
      <c r="F102" s="7">
        <v>0</v>
      </c>
      <c r="G102" s="7">
        <v>0</v>
      </c>
      <c r="H102" s="7">
        <v>0</v>
      </c>
      <c r="I102" s="7"/>
      <c r="J102" s="7"/>
      <c r="K102" s="7"/>
      <c r="L102" s="7">
        <v>0</v>
      </c>
      <c r="M102" s="9">
        <f t="shared" si="19"/>
        <v>30000</v>
      </c>
    </row>
    <row r="103" spans="1:13" ht="21">
      <c r="A103" s="13" t="s">
        <v>29</v>
      </c>
      <c r="B103" s="10">
        <f>SUM(B97:B102)</f>
        <v>515000</v>
      </c>
      <c r="C103" s="10"/>
      <c r="D103" s="10"/>
      <c r="E103" s="10">
        <f aca="true" t="shared" si="20" ref="E103:J103">SUM(E97:E102)</f>
        <v>515000</v>
      </c>
      <c r="F103" s="10">
        <f t="shared" si="20"/>
        <v>0</v>
      </c>
      <c r="G103" s="10">
        <f t="shared" si="20"/>
        <v>117810</v>
      </c>
      <c r="H103" s="10">
        <f>SUM(H97:H102)</f>
        <v>3395</v>
      </c>
      <c r="I103" s="10"/>
      <c r="J103" s="10"/>
      <c r="K103" s="10"/>
      <c r="L103" s="10">
        <f>SUM(L97:L102)</f>
        <v>121205</v>
      </c>
      <c r="M103" s="11">
        <f>SUM(M97:M102)</f>
        <v>393795</v>
      </c>
    </row>
    <row r="104" spans="1:13" ht="21.75" thickBot="1">
      <c r="A104" s="13" t="s">
        <v>30</v>
      </c>
      <c r="B104" s="14">
        <f aca="true" t="shared" si="21" ref="B104:G104">SUM(B103+B95+B77+B69+B55+B21+B18+B11)</f>
        <v>26357500</v>
      </c>
      <c r="C104" s="14">
        <f t="shared" si="21"/>
        <v>835240</v>
      </c>
      <c r="D104" s="14">
        <f t="shared" si="21"/>
        <v>1306200</v>
      </c>
      <c r="E104" s="14">
        <f t="shared" si="21"/>
        <v>26828460</v>
      </c>
      <c r="F104" s="15">
        <f t="shared" si="21"/>
        <v>2308909.36</v>
      </c>
      <c r="G104" s="15">
        <f t="shared" si="21"/>
        <v>4930715.53</v>
      </c>
      <c r="H104" s="47">
        <f>SUM(H103+H95+H77+H69+H55+H21+H18+H11)</f>
        <v>1288894.49</v>
      </c>
      <c r="I104" s="15"/>
      <c r="J104" s="15"/>
      <c r="K104" s="15"/>
      <c r="L104" s="15">
        <f>SUM(L103+L95+L77+L69+L55+L21+L18+L11)</f>
        <v>8528519.379999999</v>
      </c>
      <c r="M104" s="15">
        <f>SUM(M103+M95+M77+M69+M55+M21+M18+M11)</f>
        <v>18299940.62</v>
      </c>
    </row>
    <row r="105" spans="1:13" ht="21.75" thickTop="1">
      <c r="A105" s="22"/>
      <c r="B105" s="23"/>
      <c r="C105" s="23"/>
      <c r="D105" s="23"/>
      <c r="E105" s="23"/>
      <c r="F105" s="23"/>
      <c r="G105" s="23"/>
      <c r="H105" s="34"/>
      <c r="I105" s="23"/>
      <c r="J105" s="23"/>
      <c r="K105" s="23"/>
      <c r="L105" s="23"/>
      <c r="M105" s="24"/>
    </row>
    <row r="106" spans="1:13" ht="21">
      <c r="A106" s="22"/>
      <c r="B106" s="23"/>
      <c r="C106" s="23"/>
      <c r="D106" s="23"/>
      <c r="E106" s="23"/>
      <c r="F106" s="23"/>
      <c r="G106" s="23"/>
      <c r="H106" s="34"/>
      <c r="I106" s="23"/>
      <c r="J106" s="23"/>
      <c r="K106" s="23"/>
      <c r="L106" s="23"/>
      <c r="M106" s="24"/>
    </row>
    <row r="107" spans="1:13" ht="21">
      <c r="A107" s="22"/>
      <c r="B107" s="23"/>
      <c r="C107" s="23"/>
      <c r="D107" s="23"/>
      <c r="E107" s="23"/>
      <c r="F107" s="23"/>
      <c r="G107" s="23"/>
      <c r="H107" s="34"/>
      <c r="I107" s="23"/>
      <c r="J107" s="23"/>
      <c r="K107" s="23"/>
      <c r="L107" s="23"/>
      <c r="M107" s="24"/>
    </row>
    <row r="108" spans="1:13" ht="21">
      <c r="A108" s="22"/>
      <c r="B108" s="23"/>
      <c r="C108" s="23"/>
      <c r="D108" s="23"/>
      <c r="E108" s="23"/>
      <c r="F108" s="23"/>
      <c r="G108" s="23"/>
      <c r="H108" s="34"/>
      <c r="I108" s="23"/>
      <c r="J108" s="23"/>
      <c r="K108" s="23"/>
      <c r="L108" s="23"/>
      <c r="M108" s="24"/>
    </row>
    <row r="109" spans="1:13" ht="21">
      <c r="A109" s="22"/>
      <c r="B109" s="23"/>
      <c r="C109" s="23"/>
      <c r="D109" s="23"/>
      <c r="E109" s="23"/>
      <c r="F109" s="23"/>
      <c r="G109" s="23"/>
      <c r="H109" s="34"/>
      <c r="I109" s="23"/>
      <c r="J109" s="23"/>
      <c r="K109" s="23"/>
      <c r="L109" s="23"/>
      <c r="M109" s="24"/>
    </row>
    <row r="110" spans="1:13" ht="26.25">
      <c r="A110" s="52" t="s">
        <v>55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1:13" ht="26.25">
      <c r="A111" s="52" t="s">
        <v>31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ht="26.25">
      <c r="A112" s="2" t="s">
        <v>32</v>
      </c>
    </row>
    <row r="113" spans="1:13" ht="21">
      <c r="A113" s="58" t="s">
        <v>1</v>
      </c>
      <c r="B113" s="58" t="s">
        <v>2</v>
      </c>
      <c r="C113" s="58" t="s">
        <v>3</v>
      </c>
      <c r="D113" s="60" t="s">
        <v>4</v>
      </c>
      <c r="E113" s="58" t="s">
        <v>5</v>
      </c>
      <c r="F113" s="58" t="s">
        <v>108</v>
      </c>
      <c r="G113" s="58"/>
      <c r="H113" s="58"/>
      <c r="I113" s="58"/>
      <c r="J113" s="58"/>
      <c r="K113" s="58"/>
      <c r="L113" s="58" t="s">
        <v>6</v>
      </c>
      <c r="M113" s="58" t="s">
        <v>7</v>
      </c>
    </row>
    <row r="114" spans="1:13" ht="21.75" thickBot="1">
      <c r="A114" s="59"/>
      <c r="B114" s="59"/>
      <c r="C114" s="59"/>
      <c r="D114" s="61"/>
      <c r="E114" s="59"/>
      <c r="F114" s="26" t="s">
        <v>122</v>
      </c>
      <c r="G114" s="26" t="s">
        <v>123</v>
      </c>
      <c r="H114" s="26" t="s">
        <v>125</v>
      </c>
      <c r="I114" s="26" t="s">
        <v>124</v>
      </c>
      <c r="J114" s="26" t="s">
        <v>126</v>
      </c>
      <c r="K114" s="26" t="s">
        <v>127</v>
      </c>
      <c r="L114" s="59"/>
      <c r="M114" s="59"/>
    </row>
    <row r="115" spans="1:13" ht="21.75" thickTop="1">
      <c r="A115" s="28" t="s">
        <v>26</v>
      </c>
      <c r="B115" s="7"/>
      <c r="C115" s="7"/>
      <c r="D115" s="7"/>
      <c r="E115" s="7"/>
      <c r="F115" s="7"/>
      <c r="G115" s="7"/>
      <c r="H115" s="29"/>
      <c r="I115" s="7"/>
      <c r="J115" s="7"/>
      <c r="K115" s="7"/>
      <c r="L115" s="7"/>
      <c r="M115" s="7"/>
    </row>
    <row r="116" spans="1:13" ht="21">
      <c r="A116" s="10" t="s">
        <v>20</v>
      </c>
      <c r="B116" s="7"/>
      <c r="C116" s="7"/>
      <c r="D116" s="7"/>
      <c r="E116" s="7"/>
      <c r="F116" s="7"/>
      <c r="G116" s="7"/>
      <c r="H116" s="29"/>
      <c r="I116" s="7"/>
      <c r="J116" s="7"/>
      <c r="K116" s="7"/>
      <c r="L116" s="7"/>
      <c r="M116" s="7"/>
    </row>
    <row r="117" spans="1:13" ht="21">
      <c r="A117" s="7" t="s">
        <v>95</v>
      </c>
      <c r="B117" s="7">
        <v>1940100</v>
      </c>
      <c r="C117" s="7"/>
      <c r="D117" s="7"/>
      <c r="E117" s="7">
        <f>B117+D117-C117</f>
        <v>1940100</v>
      </c>
      <c r="F117" s="8">
        <v>1940100</v>
      </c>
      <c r="G117" s="7">
        <v>0</v>
      </c>
      <c r="H117" s="7">
        <v>0</v>
      </c>
      <c r="I117" s="7"/>
      <c r="J117" s="7"/>
      <c r="K117" s="7"/>
      <c r="L117" s="7">
        <f>SUM(F117:K117)</f>
        <v>1940100</v>
      </c>
      <c r="M117" s="9">
        <f>E117-(SUM(F117:K117))</f>
        <v>0</v>
      </c>
    </row>
    <row r="118" spans="1:13" ht="21.75" thickBot="1">
      <c r="A118" s="13" t="s">
        <v>33</v>
      </c>
      <c r="B118" s="14">
        <f>SUM(B117:B117)</f>
        <v>1940100</v>
      </c>
      <c r="C118" s="14"/>
      <c r="D118" s="14"/>
      <c r="E118" s="14">
        <f>B118+D118-C118</f>
        <v>1940100</v>
      </c>
      <c r="F118" s="15">
        <f>SUM(F117)</f>
        <v>1940100</v>
      </c>
      <c r="G118" s="14">
        <f>SUM(G117)</f>
        <v>0</v>
      </c>
      <c r="H118" s="14">
        <f>SUM(H117)</f>
        <v>0</v>
      </c>
      <c r="I118" s="14"/>
      <c r="J118" s="30"/>
      <c r="K118" s="30"/>
      <c r="L118" s="14">
        <f>SUM(L117)</f>
        <v>1940100</v>
      </c>
      <c r="M118" s="16">
        <f>E118-(SUM(F118:K118))</f>
        <v>0</v>
      </c>
    </row>
    <row r="119" spans="1:13" ht="21.75" thickTop="1">
      <c r="A119" s="17"/>
      <c r="B119" s="17"/>
      <c r="C119" s="17"/>
      <c r="D119" s="17"/>
      <c r="E119" s="17"/>
      <c r="F119" s="17"/>
      <c r="G119" s="17"/>
      <c r="H119" s="19"/>
      <c r="I119" s="17"/>
      <c r="J119" s="17"/>
      <c r="K119" s="17"/>
      <c r="L119" s="17"/>
      <c r="M119" s="18"/>
    </row>
    <row r="120" spans="1:13" ht="21">
      <c r="A120" s="17"/>
      <c r="B120" s="17"/>
      <c r="C120" s="17"/>
      <c r="D120" s="17"/>
      <c r="E120" s="17"/>
      <c r="F120" s="17"/>
      <c r="G120" s="17"/>
      <c r="H120" s="19"/>
      <c r="I120" s="17"/>
      <c r="J120" s="17"/>
      <c r="K120" s="17"/>
      <c r="L120" s="17"/>
      <c r="M120" s="18"/>
    </row>
    <row r="121" spans="1:13" ht="21">
      <c r="A121" s="17"/>
      <c r="B121" s="17"/>
      <c r="C121" s="17"/>
      <c r="D121" s="17"/>
      <c r="E121" s="17"/>
      <c r="F121" s="17"/>
      <c r="G121" s="17"/>
      <c r="H121" s="19"/>
      <c r="I121" s="17"/>
      <c r="J121" s="17"/>
      <c r="K121" s="17"/>
      <c r="L121" s="17"/>
      <c r="M121" s="18"/>
    </row>
    <row r="122" spans="1:13" ht="26.25">
      <c r="A122" s="52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ht="26.25">
      <c r="A123" s="62" t="s">
        <v>34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</row>
    <row r="124" spans="1:13" ht="26.25">
      <c r="A124" s="36" t="s">
        <v>35</v>
      </c>
      <c r="B124" s="17"/>
      <c r="C124" s="17"/>
      <c r="D124" s="17"/>
      <c r="E124" s="17"/>
      <c r="F124" s="17"/>
      <c r="G124" s="17"/>
      <c r="H124" s="19"/>
      <c r="I124" s="17"/>
      <c r="J124" s="17"/>
      <c r="K124" s="17"/>
      <c r="L124" s="17"/>
      <c r="M124" s="18"/>
    </row>
    <row r="125" spans="1:13" ht="21">
      <c r="A125" s="58" t="s">
        <v>1</v>
      </c>
      <c r="B125" s="58" t="s">
        <v>2</v>
      </c>
      <c r="C125" s="58" t="s">
        <v>3</v>
      </c>
      <c r="D125" s="60" t="s">
        <v>4</v>
      </c>
      <c r="E125" s="58" t="s">
        <v>5</v>
      </c>
      <c r="F125" s="58" t="s">
        <v>108</v>
      </c>
      <c r="G125" s="58"/>
      <c r="H125" s="58"/>
      <c r="I125" s="58"/>
      <c r="J125" s="58"/>
      <c r="K125" s="58"/>
      <c r="L125" s="58" t="s">
        <v>6</v>
      </c>
      <c r="M125" s="58" t="s">
        <v>7</v>
      </c>
    </row>
    <row r="126" spans="1:13" ht="21.75" thickBot="1">
      <c r="A126" s="59"/>
      <c r="B126" s="59"/>
      <c r="C126" s="59"/>
      <c r="D126" s="61"/>
      <c r="E126" s="59"/>
      <c r="F126" s="26" t="s">
        <v>122</v>
      </c>
      <c r="G126" s="26" t="s">
        <v>123</v>
      </c>
      <c r="H126" s="26" t="s">
        <v>125</v>
      </c>
      <c r="I126" s="26" t="s">
        <v>124</v>
      </c>
      <c r="J126" s="26" t="s">
        <v>126</v>
      </c>
      <c r="K126" s="26" t="s">
        <v>127</v>
      </c>
      <c r="L126" s="59"/>
      <c r="M126" s="59"/>
    </row>
    <row r="127" spans="1:13" ht="21.75" thickTop="1">
      <c r="A127" s="28" t="s">
        <v>26</v>
      </c>
      <c r="B127" s="7"/>
      <c r="C127" s="7"/>
      <c r="D127" s="7"/>
      <c r="E127" s="7"/>
      <c r="F127" s="7"/>
      <c r="G127" s="7"/>
      <c r="H127" s="29"/>
      <c r="I127" s="7"/>
      <c r="J127" s="7"/>
      <c r="K127" s="7"/>
      <c r="L127" s="7"/>
      <c r="M127" s="9"/>
    </row>
    <row r="128" spans="1:13" ht="21">
      <c r="A128" s="8" t="s">
        <v>14</v>
      </c>
      <c r="B128" s="7"/>
      <c r="C128" s="7"/>
      <c r="D128" s="7"/>
      <c r="E128" s="7"/>
      <c r="F128" s="7"/>
      <c r="G128" s="7"/>
      <c r="H128" s="29"/>
      <c r="I128" s="7"/>
      <c r="J128" s="7"/>
      <c r="K128" s="7"/>
      <c r="L128" s="7"/>
      <c r="M128" s="9"/>
    </row>
    <row r="129" spans="1:13" ht="21">
      <c r="A129" s="7" t="s">
        <v>106</v>
      </c>
      <c r="B129" s="7">
        <v>150000</v>
      </c>
      <c r="C129" s="7"/>
      <c r="D129" s="7"/>
      <c r="E129" s="7">
        <f>B129+D129-C129</f>
        <v>150000</v>
      </c>
      <c r="F129" s="7">
        <v>0</v>
      </c>
      <c r="G129" s="7">
        <v>0</v>
      </c>
      <c r="H129" s="7">
        <v>0</v>
      </c>
      <c r="I129" s="7"/>
      <c r="J129" s="7"/>
      <c r="K129" s="7"/>
      <c r="L129" s="7">
        <v>0</v>
      </c>
      <c r="M129" s="9">
        <f>E129-(SUM(F129:K129))</f>
        <v>150000</v>
      </c>
    </row>
    <row r="130" spans="1:13" ht="21">
      <c r="A130" s="7" t="s">
        <v>111</v>
      </c>
      <c r="B130" s="7">
        <v>120000</v>
      </c>
      <c r="C130" s="7"/>
      <c r="D130" s="7"/>
      <c r="E130" s="7">
        <f>B130+D130-C130</f>
        <v>120000</v>
      </c>
      <c r="F130" s="7">
        <v>0</v>
      </c>
      <c r="G130" s="7">
        <v>0</v>
      </c>
      <c r="H130" s="7">
        <v>0</v>
      </c>
      <c r="I130" s="7"/>
      <c r="J130" s="7"/>
      <c r="K130" s="7"/>
      <c r="L130" s="7">
        <v>0</v>
      </c>
      <c r="M130" s="9">
        <f>E130-(SUM(F130:K130))</f>
        <v>120000</v>
      </c>
    </row>
    <row r="131" spans="1:13" ht="21.75" thickBot="1">
      <c r="A131" s="13" t="s">
        <v>36</v>
      </c>
      <c r="B131" s="14">
        <f>SUM(B129:B130)</f>
        <v>270000</v>
      </c>
      <c r="C131" s="14"/>
      <c r="D131" s="14"/>
      <c r="E131" s="14">
        <f>B131+D131-C131</f>
        <v>270000</v>
      </c>
      <c r="F131" s="14">
        <f>SUM(F129:F130)</f>
        <v>0</v>
      </c>
      <c r="G131" s="14">
        <v>0</v>
      </c>
      <c r="H131" s="14">
        <f>SUM(H129:H130)</f>
        <v>0</v>
      </c>
      <c r="I131" s="14"/>
      <c r="J131" s="14"/>
      <c r="K131" s="14"/>
      <c r="L131" s="14">
        <f>SUM(L129:L130)</f>
        <v>0</v>
      </c>
      <c r="M131" s="16">
        <f>E131-(SUM(F131:K131))</f>
        <v>270000</v>
      </c>
    </row>
    <row r="132" spans="1:13" ht="21.75" thickTop="1">
      <c r="A132" s="17"/>
      <c r="B132" s="17"/>
      <c r="C132" s="17"/>
      <c r="D132" s="17"/>
      <c r="E132" s="17"/>
      <c r="F132" s="17"/>
      <c r="G132" s="17"/>
      <c r="H132" s="19"/>
      <c r="I132" s="17"/>
      <c r="J132" s="17"/>
      <c r="K132" s="17"/>
      <c r="L132" s="17"/>
      <c r="M132" s="18"/>
    </row>
    <row r="133" spans="1:13" ht="21">
      <c r="A133" s="17"/>
      <c r="B133" s="17"/>
      <c r="C133" s="17"/>
      <c r="D133" s="17"/>
      <c r="E133" s="17"/>
      <c r="F133" s="17"/>
      <c r="G133" s="17"/>
      <c r="H133" s="19"/>
      <c r="I133" s="17"/>
      <c r="J133" s="17"/>
      <c r="K133" s="17"/>
      <c r="L133" s="17"/>
      <c r="M133" s="18"/>
    </row>
    <row r="134" spans="1:13" ht="21">
      <c r="A134" s="17"/>
      <c r="B134" s="17"/>
      <c r="C134" s="17"/>
      <c r="D134" s="17"/>
      <c r="E134" s="17"/>
      <c r="F134" s="17"/>
      <c r="G134" s="17"/>
      <c r="H134" s="19"/>
      <c r="I134" s="17"/>
      <c r="J134" s="17"/>
      <c r="K134" s="17"/>
      <c r="L134" s="17"/>
      <c r="M134" s="18"/>
    </row>
    <row r="135" spans="1:13" ht="21">
      <c r="A135" s="17"/>
      <c r="B135" s="17"/>
      <c r="C135" s="17"/>
      <c r="D135" s="17"/>
      <c r="E135" s="17"/>
      <c r="F135" s="17"/>
      <c r="G135" s="17"/>
      <c r="H135" s="19"/>
      <c r="I135" s="17"/>
      <c r="J135" s="17"/>
      <c r="K135" s="17"/>
      <c r="L135" s="17"/>
      <c r="M135" s="18"/>
    </row>
    <row r="136" spans="1:13" ht="21">
      <c r="A136" s="17"/>
      <c r="B136" s="17"/>
      <c r="C136" s="17"/>
      <c r="D136" s="17"/>
      <c r="E136" s="17"/>
      <c r="F136" s="17"/>
      <c r="G136" s="17"/>
      <c r="H136" s="19"/>
      <c r="I136" s="17"/>
      <c r="J136" s="17"/>
      <c r="K136" s="17"/>
      <c r="L136" s="17"/>
      <c r="M136" s="18"/>
    </row>
    <row r="137" spans="1:13" ht="21" customHeight="1">
      <c r="A137" s="52" t="s">
        <v>55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1:13" ht="20.25" customHeight="1">
      <c r="A138" s="52" t="s">
        <v>11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ht="21.75" customHeight="1">
      <c r="A139" s="2" t="s">
        <v>37</v>
      </c>
    </row>
    <row r="140" spans="1:13" ht="21">
      <c r="A140" s="58" t="s">
        <v>1</v>
      </c>
      <c r="B140" s="58" t="s">
        <v>2</v>
      </c>
      <c r="C140" s="58" t="s">
        <v>3</v>
      </c>
      <c r="D140" s="60" t="s">
        <v>4</v>
      </c>
      <c r="E140" s="58" t="s">
        <v>5</v>
      </c>
      <c r="F140" s="58" t="s">
        <v>108</v>
      </c>
      <c r="G140" s="58"/>
      <c r="H140" s="58"/>
      <c r="I140" s="58"/>
      <c r="J140" s="58"/>
      <c r="K140" s="58"/>
      <c r="L140" s="58" t="s">
        <v>6</v>
      </c>
      <c r="M140" s="58" t="s">
        <v>7</v>
      </c>
    </row>
    <row r="141" spans="1:13" ht="21.75" thickBot="1">
      <c r="A141" s="59"/>
      <c r="B141" s="59"/>
      <c r="C141" s="59"/>
      <c r="D141" s="61"/>
      <c r="E141" s="59"/>
      <c r="F141" s="26" t="s">
        <v>122</v>
      </c>
      <c r="G141" s="26" t="s">
        <v>123</v>
      </c>
      <c r="H141" s="26" t="s">
        <v>125</v>
      </c>
      <c r="I141" s="26" t="s">
        <v>124</v>
      </c>
      <c r="J141" s="26" t="s">
        <v>126</v>
      </c>
      <c r="K141" s="26" t="s">
        <v>127</v>
      </c>
      <c r="L141" s="59"/>
      <c r="M141" s="59"/>
    </row>
    <row r="142" spans="1:13" ht="21.75" thickTop="1">
      <c r="A142" s="28" t="s">
        <v>26</v>
      </c>
      <c r="B142" s="7"/>
      <c r="C142" s="7"/>
      <c r="D142" s="7"/>
      <c r="E142" s="7"/>
      <c r="F142" s="7"/>
      <c r="G142" s="7"/>
      <c r="H142" s="29"/>
      <c r="I142" s="7"/>
      <c r="J142" s="7"/>
      <c r="K142" s="7"/>
      <c r="L142" s="7"/>
      <c r="M142" s="7"/>
    </row>
    <row r="143" spans="1:13" ht="21">
      <c r="A143" s="10" t="s">
        <v>14</v>
      </c>
      <c r="B143" s="7"/>
      <c r="C143" s="7"/>
      <c r="D143" s="7"/>
      <c r="E143" s="7"/>
      <c r="F143" s="7"/>
      <c r="G143" s="7"/>
      <c r="H143" s="29"/>
      <c r="I143" s="7"/>
      <c r="J143" s="7"/>
      <c r="K143" s="7"/>
      <c r="L143" s="7"/>
      <c r="M143" s="7"/>
    </row>
    <row r="144" spans="1:13" ht="21">
      <c r="A144" s="7" t="s">
        <v>53</v>
      </c>
      <c r="B144" s="7">
        <v>520000</v>
      </c>
      <c r="C144" s="7"/>
      <c r="D144" s="7"/>
      <c r="E144" s="7">
        <f aca="true" t="shared" si="22" ref="E144:E153">SUM(B144-C144)+D144</f>
        <v>520000</v>
      </c>
      <c r="F144" s="7">
        <v>0</v>
      </c>
      <c r="G144" s="7">
        <v>520000</v>
      </c>
      <c r="H144" s="7">
        <v>0</v>
      </c>
      <c r="I144" s="7"/>
      <c r="J144" s="7"/>
      <c r="K144" s="7"/>
      <c r="L144" s="7">
        <f>SUM(F144:K144)</f>
        <v>520000</v>
      </c>
      <c r="M144" s="9">
        <f aca="true" t="shared" si="23" ref="M144:M153">E144-(SUM(F144:K144))</f>
        <v>0</v>
      </c>
    </row>
    <row r="145" spans="1:13" ht="21">
      <c r="A145" s="7" t="s">
        <v>96</v>
      </c>
      <c r="B145" s="7">
        <v>360000</v>
      </c>
      <c r="C145" s="7"/>
      <c r="D145" s="7"/>
      <c r="E145" s="7">
        <f t="shared" si="22"/>
        <v>360000</v>
      </c>
      <c r="F145" s="7">
        <v>0</v>
      </c>
      <c r="G145" s="7">
        <v>48743.5</v>
      </c>
      <c r="H145" s="7">
        <v>0</v>
      </c>
      <c r="I145" s="7"/>
      <c r="J145" s="7"/>
      <c r="K145" s="7"/>
      <c r="L145" s="7">
        <f>SUM(F145:K145)</f>
        <v>48743.5</v>
      </c>
      <c r="M145" s="7">
        <f>SUM(E145-L145)</f>
        <v>311256.5</v>
      </c>
    </row>
    <row r="146" spans="1:13" ht="21">
      <c r="A146" s="7" t="s">
        <v>97</v>
      </c>
      <c r="B146" s="7">
        <v>150000</v>
      </c>
      <c r="C146" s="7"/>
      <c r="D146" s="7"/>
      <c r="E146" s="7">
        <f t="shared" si="22"/>
        <v>150000</v>
      </c>
      <c r="F146" s="7">
        <v>0</v>
      </c>
      <c r="G146" s="7">
        <v>0</v>
      </c>
      <c r="H146" s="7">
        <v>15000</v>
      </c>
      <c r="I146" s="7"/>
      <c r="J146" s="7"/>
      <c r="K146" s="7"/>
      <c r="L146" s="7">
        <f>SUM(F146:K146)</f>
        <v>15000</v>
      </c>
      <c r="M146" s="9">
        <f t="shared" si="23"/>
        <v>135000</v>
      </c>
    </row>
    <row r="147" spans="1:13" ht="21">
      <c r="A147" s="7" t="s">
        <v>98</v>
      </c>
      <c r="B147" s="7">
        <v>20000</v>
      </c>
      <c r="C147" s="7"/>
      <c r="D147" s="7"/>
      <c r="E147" s="7">
        <f t="shared" si="22"/>
        <v>20000</v>
      </c>
      <c r="F147" s="7">
        <v>0</v>
      </c>
      <c r="G147" s="7">
        <v>0</v>
      </c>
      <c r="H147" s="7">
        <v>0</v>
      </c>
      <c r="I147" s="7"/>
      <c r="J147" s="7"/>
      <c r="K147" s="7"/>
      <c r="L147" s="7">
        <v>0</v>
      </c>
      <c r="M147" s="9">
        <f t="shared" si="23"/>
        <v>20000</v>
      </c>
    </row>
    <row r="148" spans="1:13" ht="21">
      <c r="A148" s="7" t="s">
        <v>99</v>
      </c>
      <c r="B148" s="7">
        <v>50000</v>
      </c>
      <c r="C148" s="7"/>
      <c r="D148" s="7"/>
      <c r="E148" s="7">
        <f t="shared" si="22"/>
        <v>50000</v>
      </c>
      <c r="F148" s="7">
        <v>0</v>
      </c>
      <c r="G148" s="7">
        <v>0</v>
      </c>
      <c r="H148" s="7">
        <v>0</v>
      </c>
      <c r="I148" s="7"/>
      <c r="J148" s="7"/>
      <c r="K148" s="7"/>
      <c r="L148" s="7">
        <v>0</v>
      </c>
      <c r="M148" s="9">
        <f t="shared" si="23"/>
        <v>50000</v>
      </c>
    </row>
    <row r="149" spans="1:13" ht="21">
      <c r="A149" s="7" t="s">
        <v>100</v>
      </c>
      <c r="B149" s="7">
        <v>20000</v>
      </c>
      <c r="C149" s="7"/>
      <c r="D149" s="7"/>
      <c r="E149" s="7">
        <f t="shared" si="22"/>
        <v>20000</v>
      </c>
      <c r="F149" s="7">
        <v>0</v>
      </c>
      <c r="G149" s="7">
        <v>0</v>
      </c>
      <c r="H149" s="7">
        <v>0</v>
      </c>
      <c r="I149" s="7"/>
      <c r="J149" s="7"/>
      <c r="K149" s="7"/>
      <c r="L149" s="7">
        <v>0</v>
      </c>
      <c r="M149" s="9">
        <f t="shared" si="23"/>
        <v>20000</v>
      </c>
    </row>
    <row r="150" spans="1:13" ht="21">
      <c r="A150" s="7" t="s">
        <v>101</v>
      </c>
      <c r="B150" s="7">
        <v>50000</v>
      </c>
      <c r="C150" s="7"/>
      <c r="D150" s="7"/>
      <c r="E150" s="7">
        <f t="shared" si="22"/>
        <v>50000</v>
      </c>
      <c r="F150" s="7">
        <v>0</v>
      </c>
      <c r="G150" s="7">
        <v>0</v>
      </c>
      <c r="H150" s="7">
        <v>50000</v>
      </c>
      <c r="I150" s="7"/>
      <c r="J150" s="7"/>
      <c r="K150" s="7"/>
      <c r="L150" s="7">
        <f>SUM(F150:K150)</f>
        <v>50000</v>
      </c>
      <c r="M150" s="9">
        <f t="shared" si="23"/>
        <v>0</v>
      </c>
    </row>
    <row r="151" spans="1:13" ht="21">
      <c r="A151" s="7" t="s">
        <v>102</v>
      </c>
      <c r="B151" s="7">
        <v>120000</v>
      </c>
      <c r="C151" s="7"/>
      <c r="D151" s="7"/>
      <c r="E151" s="7">
        <f>SUM(B151-C151)+D151</f>
        <v>120000</v>
      </c>
      <c r="F151" s="7">
        <v>0</v>
      </c>
      <c r="G151" s="7">
        <v>64352</v>
      </c>
      <c r="H151" s="7">
        <v>0</v>
      </c>
      <c r="I151" s="7"/>
      <c r="J151" s="7"/>
      <c r="K151" s="7"/>
      <c r="L151" s="7">
        <f>SUM(F151:K151)</f>
        <v>64352</v>
      </c>
      <c r="M151" s="9">
        <f>E151-(SUM(F151:K151))</f>
        <v>55648</v>
      </c>
    </row>
    <row r="152" spans="1:13" ht="21">
      <c r="A152" s="7" t="s">
        <v>118</v>
      </c>
      <c r="B152" s="7">
        <v>151199</v>
      </c>
      <c r="C152" s="7"/>
      <c r="D152" s="7">
        <v>178236</v>
      </c>
      <c r="E152" s="7">
        <f t="shared" si="22"/>
        <v>329435</v>
      </c>
      <c r="F152" s="7">
        <v>0</v>
      </c>
      <c r="G152" s="7">
        <v>31950</v>
      </c>
      <c r="H152" s="7">
        <v>0</v>
      </c>
      <c r="I152" s="7"/>
      <c r="J152" s="7"/>
      <c r="K152" s="7"/>
      <c r="L152" s="7">
        <f>SUM(F152:K152)</f>
        <v>31950</v>
      </c>
      <c r="M152" s="9">
        <f t="shared" si="23"/>
        <v>297485</v>
      </c>
    </row>
    <row r="153" spans="1:13" ht="19.5" customHeight="1" thickBot="1">
      <c r="A153" s="13" t="s">
        <v>38</v>
      </c>
      <c r="B153" s="14">
        <f>SUM(B144:B152)</f>
        <v>1441199</v>
      </c>
      <c r="C153" s="14"/>
      <c r="D153" s="14">
        <f>SUM(D144:D152)</f>
        <v>178236</v>
      </c>
      <c r="E153" s="14">
        <f t="shared" si="22"/>
        <v>1619435</v>
      </c>
      <c r="F153" s="14">
        <f>SUM(F144:F152)</f>
        <v>0</v>
      </c>
      <c r="G153" s="14">
        <f>SUM(G144:G152)</f>
        <v>665045.5</v>
      </c>
      <c r="H153" s="14">
        <f>SUM(H144:H152)</f>
        <v>65000</v>
      </c>
      <c r="I153" s="14"/>
      <c r="J153" s="14"/>
      <c r="K153" s="14"/>
      <c r="L153" s="14">
        <f>SUM(L144:L152)</f>
        <v>730045.5</v>
      </c>
      <c r="M153" s="16">
        <f t="shared" si="23"/>
        <v>889389.5</v>
      </c>
    </row>
    <row r="154" spans="1:13" ht="19.5" customHeight="1" thickTop="1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4"/>
    </row>
    <row r="155" spans="1:13" ht="19.5" customHeight="1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4"/>
    </row>
    <row r="156" spans="1:13" ht="19.5" customHeight="1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4"/>
    </row>
    <row r="157" spans="1:13" ht="19.5" customHeight="1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4"/>
    </row>
    <row r="158" spans="1:13" ht="19.5" customHeight="1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4"/>
    </row>
    <row r="159" spans="1:13" ht="19.5" customHeight="1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4"/>
    </row>
    <row r="160" spans="1:13" ht="19.5" customHeight="1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4"/>
    </row>
    <row r="161" spans="1:13" ht="19.5" customHeight="1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</row>
    <row r="162" spans="1:13" ht="19.5" customHeight="1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4"/>
    </row>
    <row r="163" spans="1:13" ht="19.5" customHeight="1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4"/>
    </row>
    <row r="164" spans="1:13" ht="19.5" customHeight="1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4"/>
    </row>
    <row r="165" spans="1:13" ht="19.5" customHeight="1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4"/>
    </row>
    <row r="166" spans="1:13" ht="26.25">
      <c r="A166" s="52" t="s">
        <v>55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 ht="26.25">
      <c r="A167" s="52" t="s">
        <v>11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ht="26.25">
      <c r="A168" s="2" t="s">
        <v>39</v>
      </c>
    </row>
    <row r="169" spans="1:13" ht="21">
      <c r="A169" s="58" t="s">
        <v>1</v>
      </c>
      <c r="B169" s="58" t="s">
        <v>2</v>
      </c>
      <c r="C169" s="58" t="s">
        <v>3</v>
      </c>
      <c r="D169" s="60" t="s">
        <v>4</v>
      </c>
      <c r="E169" s="58" t="s">
        <v>5</v>
      </c>
      <c r="F169" s="58" t="s">
        <v>108</v>
      </c>
      <c r="G169" s="58"/>
      <c r="H169" s="58"/>
      <c r="I169" s="58"/>
      <c r="J169" s="58"/>
      <c r="K169" s="58"/>
      <c r="L169" s="58" t="s">
        <v>6</v>
      </c>
      <c r="M169" s="58" t="s">
        <v>7</v>
      </c>
    </row>
    <row r="170" spans="1:13" ht="21.75" thickBot="1">
      <c r="A170" s="59"/>
      <c r="B170" s="59"/>
      <c r="C170" s="59"/>
      <c r="D170" s="61"/>
      <c r="E170" s="59"/>
      <c r="F170" s="26" t="s">
        <v>122</v>
      </c>
      <c r="G170" s="26" t="s">
        <v>123</v>
      </c>
      <c r="H170" s="26" t="s">
        <v>125</v>
      </c>
      <c r="I170" s="26" t="s">
        <v>124</v>
      </c>
      <c r="J170" s="26" t="s">
        <v>126</v>
      </c>
      <c r="K170" s="26" t="s">
        <v>127</v>
      </c>
      <c r="L170" s="59"/>
      <c r="M170" s="59"/>
    </row>
    <row r="171" spans="1:13" ht="21.75" thickTop="1">
      <c r="A171" s="28" t="s">
        <v>9</v>
      </c>
      <c r="B171" s="7"/>
      <c r="C171" s="7"/>
      <c r="D171" s="7"/>
      <c r="E171" s="7"/>
      <c r="F171" s="7"/>
      <c r="G171" s="7"/>
      <c r="H171" s="29"/>
      <c r="I171" s="7"/>
      <c r="J171" s="7"/>
      <c r="K171" s="7"/>
      <c r="L171" s="7"/>
      <c r="M171" s="7"/>
    </row>
    <row r="172" spans="1:13" ht="21">
      <c r="A172" s="10" t="s">
        <v>14</v>
      </c>
      <c r="B172" s="7"/>
      <c r="C172" s="7"/>
      <c r="D172" s="7"/>
      <c r="E172" s="7"/>
      <c r="F172" s="7"/>
      <c r="G172" s="7"/>
      <c r="H172" s="29"/>
      <c r="I172" s="7"/>
      <c r="J172" s="7"/>
      <c r="K172" s="7"/>
      <c r="L172" s="7"/>
      <c r="M172" s="7"/>
    </row>
    <row r="173" spans="1:13" ht="21">
      <c r="A173" s="7" t="s">
        <v>40</v>
      </c>
      <c r="B173" s="7">
        <v>100000</v>
      </c>
      <c r="C173" s="7"/>
      <c r="D173" s="7"/>
      <c r="E173" s="7">
        <f>SUM(B173-C173)+D173</f>
        <v>100000</v>
      </c>
      <c r="F173" s="7">
        <v>0</v>
      </c>
      <c r="G173" s="7">
        <v>3842</v>
      </c>
      <c r="H173" s="7">
        <v>300</v>
      </c>
      <c r="I173" s="7"/>
      <c r="J173" s="7"/>
      <c r="K173" s="7"/>
      <c r="L173" s="7">
        <f>SUM(F173:K173)</f>
        <v>4142</v>
      </c>
      <c r="M173" s="9">
        <f>SUM(E173-L173)</f>
        <v>95858</v>
      </c>
    </row>
    <row r="174" spans="1:13" ht="21.75" thickBot="1">
      <c r="A174" s="13" t="s">
        <v>41</v>
      </c>
      <c r="B174" s="14">
        <f>SUM(B173)</f>
        <v>100000</v>
      </c>
      <c r="C174" s="14"/>
      <c r="D174" s="14"/>
      <c r="E174" s="14">
        <f aca="true" t="shared" si="24" ref="E174:J174">SUM(E173)</f>
        <v>100000</v>
      </c>
      <c r="F174" s="14">
        <f t="shared" si="24"/>
        <v>0</v>
      </c>
      <c r="G174" s="14">
        <f t="shared" si="24"/>
        <v>3842</v>
      </c>
      <c r="H174" s="14">
        <f>SUM(H173)</f>
        <v>300</v>
      </c>
      <c r="I174" s="14"/>
      <c r="J174" s="14"/>
      <c r="K174" s="14"/>
      <c r="L174" s="14">
        <f>SUM(L173)</f>
        <v>4142</v>
      </c>
      <c r="M174" s="14">
        <f>SUM(M173)</f>
        <v>95858</v>
      </c>
    </row>
    <row r="175" spans="1:13" ht="21.75" thickTop="1">
      <c r="A175" s="28" t="s">
        <v>54</v>
      </c>
      <c r="B175" s="6"/>
      <c r="C175" s="6"/>
      <c r="D175" s="6"/>
      <c r="E175" s="6"/>
      <c r="F175" s="6"/>
      <c r="G175" s="6"/>
      <c r="H175" s="27"/>
      <c r="I175" s="6"/>
      <c r="J175" s="6"/>
      <c r="K175" s="6"/>
      <c r="L175" s="6"/>
      <c r="M175" s="6"/>
    </row>
    <row r="176" spans="1:13" ht="21">
      <c r="A176" s="7" t="s">
        <v>103</v>
      </c>
      <c r="B176" s="7">
        <v>889500</v>
      </c>
      <c r="C176" s="7"/>
      <c r="D176" s="7">
        <v>43000</v>
      </c>
      <c r="E176" s="7">
        <f>SUM(B176-C176)+D176</f>
        <v>932500</v>
      </c>
      <c r="F176" s="31">
        <v>0</v>
      </c>
      <c r="G176" s="31">
        <v>95900</v>
      </c>
      <c r="H176" s="31">
        <v>52900</v>
      </c>
      <c r="I176" s="7"/>
      <c r="J176" s="7"/>
      <c r="K176" s="7"/>
      <c r="L176" s="31">
        <f>SUM(F176:K176)</f>
        <v>148800</v>
      </c>
      <c r="M176" s="9">
        <f>SUM(E176-L176)</f>
        <v>783700</v>
      </c>
    </row>
    <row r="177" spans="1:13" ht="21">
      <c r="A177" s="7" t="s">
        <v>107</v>
      </c>
      <c r="B177" s="7">
        <v>45000</v>
      </c>
      <c r="C177" s="7"/>
      <c r="D177" s="7"/>
      <c r="E177" s="7">
        <f>SUM(B177-C177)+D177</f>
        <v>45000</v>
      </c>
      <c r="F177" s="7">
        <v>0</v>
      </c>
      <c r="G177" s="31">
        <v>0</v>
      </c>
      <c r="H177" s="31">
        <v>0</v>
      </c>
      <c r="I177" s="29"/>
      <c r="J177" s="7"/>
      <c r="K177" s="7"/>
      <c r="L177" s="7">
        <v>0</v>
      </c>
      <c r="M177" s="9">
        <f>SUM(E177-L177)</f>
        <v>45000</v>
      </c>
    </row>
    <row r="178" spans="1:13" ht="21">
      <c r="A178" s="7" t="s">
        <v>119</v>
      </c>
      <c r="B178" s="7">
        <v>80000</v>
      </c>
      <c r="C178" s="7"/>
      <c r="D178" s="7">
        <v>16000</v>
      </c>
      <c r="E178" s="7">
        <f>SUM(B178-C178)+D178</f>
        <v>96000</v>
      </c>
      <c r="F178" s="7">
        <v>0</v>
      </c>
      <c r="G178" s="31">
        <v>0</v>
      </c>
      <c r="H178" s="31">
        <v>0</v>
      </c>
      <c r="I178" s="29"/>
      <c r="J178" s="7"/>
      <c r="K178" s="7"/>
      <c r="L178" s="7">
        <v>0</v>
      </c>
      <c r="M178" s="9">
        <f>SUM(E178-L178)</f>
        <v>96000</v>
      </c>
    </row>
    <row r="179" spans="1:20" ht="21">
      <c r="A179" s="37" t="s">
        <v>42</v>
      </c>
      <c r="B179" s="38">
        <f aca="true" t="shared" si="25" ref="B179:G179">SUM(B176:B178)</f>
        <v>1014500</v>
      </c>
      <c r="C179" s="10"/>
      <c r="D179" s="10">
        <f t="shared" si="25"/>
        <v>59000</v>
      </c>
      <c r="E179" s="44">
        <f t="shared" si="25"/>
        <v>1073500</v>
      </c>
      <c r="F179" s="10">
        <f t="shared" si="25"/>
        <v>0</v>
      </c>
      <c r="G179" s="10">
        <f t="shared" si="25"/>
        <v>95900</v>
      </c>
      <c r="H179" s="10">
        <f>SUM(H176:H178)</f>
        <v>52900</v>
      </c>
      <c r="I179" s="10"/>
      <c r="J179" s="10"/>
      <c r="K179" s="10"/>
      <c r="L179" s="10">
        <f>SUM(L176:L178)</f>
        <v>148800</v>
      </c>
      <c r="M179" s="39">
        <f>SUM(M176:M178)</f>
        <v>924700</v>
      </c>
      <c r="N179" s="40"/>
      <c r="O179" s="40"/>
      <c r="P179" s="40"/>
      <c r="Q179" s="40"/>
      <c r="R179" s="40"/>
      <c r="S179" s="40"/>
      <c r="T179" s="40"/>
    </row>
    <row r="180" spans="1:20" ht="21.75" thickBot="1">
      <c r="A180" s="41" t="s">
        <v>43</v>
      </c>
      <c r="B180" s="14">
        <f aca="true" t="shared" si="26" ref="B180:G180">SUM(B179+B174)</f>
        <v>1114500</v>
      </c>
      <c r="C180" s="14"/>
      <c r="D180" s="14">
        <f t="shared" si="26"/>
        <v>59000</v>
      </c>
      <c r="E180" s="14">
        <f t="shared" si="26"/>
        <v>1173500</v>
      </c>
      <c r="F180" s="45">
        <f t="shared" si="26"/>
        <v>0</v>
      </c>
      <c r="G180" s="45">
        <f t="shared" si="26"/>
        <v>99742</v>
      </c>
      <c r="H180" s="14">
        <f>SUM(H179+H174)</f>
        <v>53200</v>
      </c>
      <c r="I180" s="14"/>
      <c r="J180" s="14"/>
      <c r="K180" s="14"/>
      <c r="L180" s="45">
        <f>SUM(L179+L174)</f>
        <v>152942</v>
      </c>
      <c r="M180" s="14">
        <f>SUM(M179+M174)</f>
        <v>1020558</v>
      </c>
      <c r="N180" s="40"/>
      <c r="O180" s="40"/>
      <c r="P180" s="40"/>
      <c r="Q180" s="40"/>
      <c r="R180" s="40"/>
      <c r="S180" s="40"/>
      <c r="T180" s="40"/>
    </row>
    <row r="181" spans="1:20" ht="21.75" thickTop="1">
      <c r="A181" s="4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40"/>
      <c r="O181" s="40"/>
      <c r="P181" s="40"/>
      <c r="Q181" s="40"/>
      <c r="R181" s="40"/>
      <c r="S181" s="40"/>
      <c r="T181" s="40"/>
    </row>
    <row r="182" spans="1:13" ht="26.25">
      <c r="A182" s="52" t="s">
        <v>55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</row>
    <row r="183" spans="1:13" ht="26.25">
      <c r="A183" s="52" t="s">
        <v>104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</row>
    <row r="184" ht="26.25">
      <c r="A184" s="2" t="s">
        <v>105</v>
      </c>
    </row>
    <row r="185" spans="1:13" ht="21">
      <c r="A185" s="58" t="s">
        <v>1</v>
      </c>
      <c r="B185" s="58" t="s">
        <v>2</v>
      </c>
      <c r="C185" s="58" t="s">
        <v>3</v>
      </c>
      <c r="D185" s="60" t="s">
        <v>4</v>
      </c>
      <c r="E185" s="58" t="s">
        <v>5</v>
      </c>
      <c r="F185" s="58" t="s">
        <v>108</v>
      </c>
      <c r="G185" s="58"/>
      <c r="H185" s="58"/>
      <c r="I185" s="58"/>
      <c r="J185" s="58"/>
      <c r="K185" s="58"/>
      <c r="L185" s="58" t="s">
        <v>6</v>
      </c>
      <c r="M185" s="58" t="s">
        <v>7</v>
      </c>
    </row>
    <row r="186" spans="1:13" ht="21.75" thickBot="1">
      <c r="A186" s="59"/>
      <c r="B186" s="59"/>
      <c r="C186" s="59"/>
      <c r="D186" s="61"/>
      <c r="E186" s="59"/>
      <c r="F186" s="26" t="s">
        <v>122</v>
      </c>
      <c r="G186" s="26" t="s">
        <v>123</v>
      </c>
      <c r="H186" s="26" t="s">
        <v>125</v>
      </c>
      <c r="I186" s="26" t="s">
        <v>124</v>
      </c>
      <c r="J186" s="26" t="s">
        <v>126</v>
      </c>
      <c r="K186" s="26" t="s">
        <v>127</v>
      </c>
      <c r="L186" s="59"/>
      <c r="M186" s="59"/>
    </row>
    <row r="187" spans="1:13" ht="21.75" thickTop="1">
      <c r="A187" s="28" t="s">
        <v>26</v>
      </c>
      <c r="B187" s="7"/>
      <c r="C187" s="7"/>
      <c r="D187" s="7"/>
      <c r="E187" s="7"/>
      <c r="F187" s="7"/>
      <c r="G187" s="7"/>
      <c r="H187" s="29"/>
      <c r="I187" s="7"/>
      <c r="J187" s="7"/>
      <c r="K187" s="7"/>
      <c r="L187" s="7"/>
      <c r="M187" s="9"/>
    </row>
    <row r="188" spans="1:13" ht="21">
      <c r="A188" s="7" t="s">
        <v>14</v>
      </c>
      <c r="B188" s="7"/>
      <c r="C188" s="7"/>
      <c r="D188" s="7"/>
      <c r="E188" s="7"/>
      <c r="F188" s="7"/>
      <c r="G188" s="7"/>
      <c r="H188" s="29"/>
      <c r="I188" s="7"/>
      <c r="J188" s="7"/>
      <c r="K188" s="7"/>
      <c r="L188" s="7"/>
      <c r="M188" s="9"/>
    </row>
    <row r="189" spans="1:13" ht="21">
      <c r="A189" s="7" t="s">
        <v>44</v>
      </c>
      <c r="B189" s="7">
        <v>150000</v>
      </c>
      <c r="C189" s="7"/>
      <c r="D189" s="7"/>
      <c r="E189" s="7">
        <f>B189+D189-C189</f>
        <v>150000</v>
      </c>
      <c r="F189" s="7">
        <v>0</v>
      </c>
      <c r="G189" s="7">
        <v>62200</v>
      </c>
      <c r="H189" s="7">
        <v>0</v>
      </c>
      <c r="I189" s="7"/>
      <c r="J189" s="7"/>
      <c r="K189" s="7"/>
      <c r="L189" s="7">
        <f>SUM(F189:K189)</f>
        <v>62200</v>
      </c>
      <c r="M189" s="9">
        <f>E189-(SUM(F189:K189))</f>
        <v>87800</v>
      </c>
    </row>
    <row r="190" spans="1:13" ht="21">
      <c r="A190" s="13" t="s">
        <v>45</v>
      </c>
      <c r="B190" s="10">
        <f>SUM(B189)</f>
        <v>150000</v>
      </c>
      <c r="C190" s="10"/>
      <c r="D190" s="10"/>
      <c r="E190" s="10">
        <f aca="true" t="shared" si="27" ref="E190:J190">SUM(E189)</f>
        <v>150000</v>
      </c>
      <c r="F190" s="10">
        <f t="shared" si="27"/>
        <v>0</v>
      </c>
      <c r="G190" s="10">
        <f t="shared" si="27"/>
        <v>62200</v>
      </c>
      <c r="H190" s="10">
        <f>SUM(H189)</f>
        <v>0</v>
      </c>
      <c r="I190" s="10"/>
      <c r="J190" s="10"/>
      <c r="K190" s="35"/>
      <c r="L190" s="10">
        <f>SUM(L189)</f>
        <v>62200</v>
      </c>
      <c r="M190" s="10">
        <f>SUM(M189)</f>
        <v>87800</v>
      </c>
    </row>
    <row r="191" spans="1:13" ht="21.75" thickBot="1">
      <c r="A191" s="13" t="s">
        <v>46</v>
      </c>
      <c r="B191" s="14">
        <f aca="true" t="shared" si="28" ref="B191:G191">SUM(B190+B180+B153+B131+B118+B104)</f>
        <v>31273299</v>
      </c>
      <c r="C191" s="14">
        <f t="shared" si="28"/>
        <v>835240</v>
      </c>
      <c r="D191" s="14">
        <f t="shared" si="28"/>
        <v>1543436</v>
      </c>
      <c r="E191" s="14">
        <f t="shared" si="28"/>
        <v>31981495</v>
      </c>
      <c r="F191" s="15">
        <f t="shared" si="28"/>
        <v>4249009.359999999</v>
      </c>
      <c r="G191" s="15">
        <f t="shared" si="28"/>
        <v>5757703.03</v>
      </c>
      <c r="H191" s="47">
        <f>SUM(H190+H180+H153+H131+H118+H104)</f>
        <v>1407094.49</v>
      </c>
      <c r="I191" s="47"/>
      <c r="J191" s="15"/>
      <c r="K191" s="15"/>
      <c r="L191" s="15">
        <f>SUM(L190+L180+L153+L131+L118+L104)</f>
        <v>11413806.879999999</v>
      </c>
      <c r="M191" s="16">
        <f>SUM(M190+M180+M153+M131+M118+M104)</f>
        <v>20567688.12</v>
      </c>
    </row>
    <row r="192" ht="21.75" thickTop="1"/>
    <row r="200" spans="1:13" ht="21">
      <c r="A200" s="42"/>
      <c r="B200" s="17"/>
      <c r="C200" s="17"/>
      <c r="D200" s="17"/>
      <c r="E200" s="17"/>
      <c r="F200" s="17"/>
      <c r="G200" s="17"/>
      <c r="H200" s="19"/>
      <c r="I200" s="17"/>
      <c r="J200" s="17"/>
      <c r="K200" s="17"/>
      <c r="L200" s="17"/>
      <c r="M200" s="18"/>
    </row>
  </sheetData>
  <mergeCells count="90">
    <mergeCell ref="A56:M56"/>
    <mergeCell ref="A122:M122"/>
    <mergeCell ref="A182:M182"/>
    <mergeCell ref="E185:E186"/>
    <mergeCell ref="F185:K185"/>
    <mergeCell ref="L185:L186"/>
    <mergeCell ref="M185:M186"/>
    <mergeCell ref="A185:A186"/>
    <mergeCell ref="B185:B186"/>
    <mergeCell ref="C185:C186"/>
    <mergeCell ref="D185:D186"/>
    <mergeCell ref="A166:M166"/>
    <mergeCell ref="A167:M167"/>
    <mergeCell ref="A169:A170"/>
    <mergeCell ref="B169:B170"/>
    <mergeCell ref="C169:C170"/>
    <mergeCell ref="D169:D170"/>
    <mergeCell ref="E169:E170"/>
    <mergeCell ref="F169:K169"/>
    <mergeCell ref="L169:L170"/>
    <mergeCell ref="M169:M170"/>
    <mergeCell ref="A137:M137"/>
    <mergeCell ref="A138:M138"/>
    <mergeCell ref="A140:A141"/>
    <mergeCell ref="B140:B141"/>
    <mergeCell ref="C140:C141"/>
    <mergeCell ref="D140:D141"/>
    <mergeCell ref="E140:E141"/>
    <mergeCell ref="F140:K140"/>
    <mergeCell ref="L140:L141"/>
    <mergeCell ref="M140:M141"/>
    <mergeCell ref="A123:M123"/>
    <mergeCell ref="A125:A126"/>
    <mergeCell ref="B125:B126"/>
    <mergeCell ref="C125:C126"/>
    <mergeCell ref="D125:D126"/>
    <mergeCell ref="E125:E126"/>
    <mergeCell ref="F125:K125"/>
    <mergeCell ref="L125:L126"/>
    <mergeCell ref="M125:M126"/>
    <mergeCell ref="M86:M87"/>
    <mergeCell ref="A111:M111"/>
    <mergeCell ref="A113:A114"/>
    <mergeCell ref="B113:B114"/>
    <mergeCell ref="C113:C114"/>
    <mergeCell ref="D113:D114"/>
    <mergeCell ref="E113:E114"/>
    <mergeCell ref="F113:K113"/>
    <mergeCell ref="L113:L114"/>
    <mergeCell ref="M113:M114"/>
    <mergeCell ref="M59:M60"/>
    <mergeCell ref="A83:M83"/>
    <mergeCell ref="A84:M84"/>
    <mergeCell ref="A86:A87"/>
    <mergeCell ref="B86:B87"/>
    <mergeCell ref="C86:C87"/>
    <mergeCell ref="D86:D87"/>
    <mergeCell ref="E86:E87"/>
    <mergeCell ref="F86:K86"/>
    <mergeCell ref="L86:L87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183:M183"/>
    <mergeCell ref="A110:M110"/>
    <mergeCell ref="A57:M57"/>
    <mergeCell ref="A59:A60"/>
    <mergeCell ref="B59:B60"/>
    <mergeCell ref="C59:C60"/>
    <mergeCell ref="D59:D60"/>
    <mergeCell ref="E59:E60"/>
    <mergeCell ref="F59:K59"/>
    <mergeCell ref="L59:L60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2008-05-07T11:10:31Z</cp:lastPrinted>
  <dcterms:created xsi:type="dcterms:W3CDTF">2006-06-20T08:19:21Z</dcterms:created>
  <dcterms:modified xsi:type="dcterms:W3CDTF">2008-05-07T11:11:02Z</dcterms:modified>
  <cp:category/>
  <cp:version/>
  <cp:contentType/>
  <cp:contentStatus/>
</cp:coreProperties>
</file>