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<sst xmlns="http://schemas.openxmlformats.org/spreadsheetml/2006/main" count="416" uniqueCount="160">
  <si>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</si>
  <si>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</si>
  <si>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</si>
  <si>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</si>
  <si>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</si>
  <si>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</si>
  <si>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</si>
  <si>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หมวดค่าตอบแทนใช้สอยและวัสดุ</t>
  </si>
  <si>
    <t>1.  สำนักงานเลขานุการคณะ</t>
  </si>
  <si>
    <t>1. สำนักงานเลขานุการคณะ</t>
  </si>
  <si>
    <t>หมวดเงินอุดหนุนทั่วไป</t>
  </si>
  <si>
    <t xml:space="preserve">จำนวนเงินรวม หมวดเงินอุดหนุนทั่วไป </t>
  </si>
  <si>
    <t>กองทุนสินทรัพย์ถาวร  0600 :</t>
  </si>
  <si>
    <t>รวมหมวดค่าตอบแทนใช้สอยและวัสดุ</t>
  </si>
  <si>
    <t>รวมหมวดค่าครุภัณฑ์ที่ดินและสิ่งก่อสร้าง</t>
  </si>
  <si>
    <t>รวมกองทุนสินทรัพย์ถาวร</t>
  </si>
  <si>
    <t>รวมเงินรายได้ทั้งสิ้น</t>
  </si>
  <si>
    <t>หมวดค่าตอบแทน ใช้สอยและวัสดุ</t>
  </si>
  <si>
    <t>1.2  โครงการส่งเสริมสนับสนุนและพัฒนาบุคลากร</t>
  </si>
  <si>
    <t>หมวดค่าครุภัณฑ์ ที่ดิน และสิ่งก่อสร้าง</t>
  </si>
  <si>
    <t>4.1  โครงการพัฒนาบุคลากร</t>
  </si>
  <si>
    <t>จำนวนเงินรวม หมวดค่าตอบแทน ใช้สอยและวัสดุ</t>
  </si>
  <si>
    <t>ปีงบประมาณ 2552</t>
  </si>
  <si>
    <t>เดือน ก.พ. 52</t>
  </si>
  <si>
    <t>งบประมาณรายได้ปี 2553</t>
  </si>
  <si>
    <t>กองทุนทั่วไป 0100 :</t>
  </si>
  <si>
    <t>แผนงานจัดการศึกษาอุดมศึกษา งานจัดการศึกษาสาขาวิชาสังคมศาสตร์ สำนักงานเลขานุการคณะสังคมศาสตร์ (ส่วนกลาง)</t>
  </si>
  <si>
    <t>1.1  ค่าตอบแทน</t>
  </si>
  <si>
    <t>1. สำนักงานเลขานุการคณะสังคมศาสตร์ (ส่วนกลาง)</t>
  </si>
  <si>
    <t>เดือน ต.ค. 52</t>
  </si>
  <si>
    <t>เดือน พ.ย. 52</t>
  </si>
  <si>
    <t>เดือน ธ.ค. 52</t>
  </si>
  <si>
    <t>เดือน ม.ค. 53</t>
  </si>
  <si>
    <t>เดือน มี.ค. 53</t>
  </si>
  <si>
    <t>จำนวนเงินรวมกองทุนทั่วไป</t>
  </si>
  <si>
    <t>1.1  ทุนส่งเสริมการศึกษา</t>
  </si>
  <si>
    <t>กองทุนกิจการนิสิต 0500 :</t>
  </si>
  <si>
    <t>กองทุนเพื่อการศึกษา  แผนงานจัดการศึกษาอุดมศึกษา งานจัดการศึกษาสาขาวิชาสังคมศาสตร์</t>
  </si>
  <si>
    <t>กองทุนพัฒนาอาจารย์ 0201 :</t>
  </si>
  <si>
    <t>1.1 ค่าใช้สอย</t>
  </si>
  <si>
    <t>1. สาขาวิชาจิตวิทยา</t>
  </si>
  <si>
    <t>1.1  โครงการเสวนาวิชาการจิตวิทยาของคณาจารย์จิตวิทยา</t>
  </si>
  <si>
    <t>2. สาขาวิชาประวัติศาสตร์</t>
  </si>
  <si>
    <t>3. สาขาวิชาพัฒนาสังคม</t>
  </si>
  <si>
    <t>4. สาขาวิชารัฐศาสตร์และรัฐประศาสนศาสตร์</t>
  </si>
  <si>
    <t>2.1  โครงการประวัติศาสตร์วิชาการ</t>
  </si>
  <si>
    <t>3.1  โครงการพัฒนาบุคลากร</t>
  </si>
  <si>
    <t>3.2  โครงการเสวนาวิชาการพัฒนาสังคม</t>
  </si>
  <si>
    <t>กองทุนพัฒนาการเรียนการสอน 0202 :</t>
  </si>
  <si>
    <t>กองทุนเพื่อการศึกษา  แผนงานจัดการศึกษาอุดมศึกษา  งานจัดการศึกษาสาขาวิชาสังคมศาสตร์</t>
  </si>
  <si>
    <t>2. หมวดค่าตอบแทน ใช้สอยและวัสดุ</t>
  </si>
  <si>
    <t>1. หมวดค่าตอบแทน ใช้สอยและวัสดุ</t>
  </si>
  <si>
    <t>2. หมวดเงินอุดหนุนทั่วไป</t>
  </si>
  <si>
    <t>1.1 ค่าตอบแทน</t>
  </si>
  <si>
    <t>1. สาขาวิชาพัฒนาสังคม</t>
  </si>
  <si>
    <t>2.1 ค่าตอบแทน</t>
  </si>
  <si>
    <t>2.3 ค่าวัสดุ</t>
  </si>
  <si>
    <t>3. หมวดเงินอุดหนุนทั่วไป</t>
  </si>
  <si>
    <t>1. สาขาวิชาประวัติศาสตร์</t>
  </si>
  <si>
    <t>1.1  โครงการจัดทำและปรับปรุงหลักสูตร</t>
  </si>
  <si>
    <t>2. สาขาวิชาพัฒนาสังคม</t>
  </si>
  <si>
    <t>2.1  โครงการจัดทำและปรับปรุงหลักสูตร</t>
  </si>
  <si>
    <t>3. สาขาวิชารัฐศาสตร์และรัฐประศาสนศาสตร์</t>
  </si>
  <si>
    <t>3.1  โครงการจัดทำและปรับปรุงหลักสูตร</t>
  </si>
  <si>
    <t>3.2  โครงการประชาสัมพันธ์สาขาวิชา</t>
  </si>
  <si>
    <t>กองทุนเพื่อการศึกษา  แผนงานจัดการศึกษาอุดมศึกษา  งานสนับสนุนการจัดการศึกษา</t>
  </si>
  <si>
    <t>1.1  โครงการปริญญาตรี ภาคพิเศษ</t>
  </si>
  <si>
    <t>1.2  โครงการปริญญาโท ภาคปกติ</t>
  </si>
  <si>
    <t>1.3  โครงการปริญญาเอก ภาคปกติ</t>
  </si>
  <si>
    <t>1.4 โครงการบริหารจัดการสาขาวิชาพัฒนาสังคม</t>
  </si>
  <si>
    <t xml:space="preserve"> 1.5 โครงการบริหารจัดการสาขาวิชานโยบายสาธารณะ</t>
  </si>
  <si>
    <t>1.6 โครงการบริหารจัดการสาขาวิชาการจัดการความขัดแย้ง</t>
  </si>
  <si>
    <t>1.7 โครงการบริหารจัดการหลักสูตรประวัติศาสตร์ (คู่ขนาน)</t>
  </si>
  <si>
    <t>1.8 โครงการบริหารจัดการหลักสูตรพัฒนาสังคม (คู่ขนาน)</t>
  </si>
  <si>
    <t>1.9 โครงการประเมินการเรียนการสอนและหลักสูตร</t>
  </si>
  <si>
    <t>1.10 โครงการพัฒนาและปรับปรุงหลักสูตรระดับบัณฑิตศึกษา</t>
  </si>
  <si>
    <t>กองทุนพัฒนาวิชาการคณะ 0203 :</t>
  </si>
  <si>
    <t>2.2 ค่าใช้สอย</t>
  </si>
  <si>
    <t>4. หมวดเงินอุดหนุนทั่วไป</t>
  </si>
  <si>
    <t>1.1  ทุนพัฒนาบุคลากร</t>
  </si>
  <si>
    <t>1.3  โครงการพัฒนาศักยภาพผู้บริหาร</t>
  </si>
  <si>
    <t>1.4 โครงการความร่วมมือกับมหาวิทยาลัยในต่างประเทศ</t>
  </si>
  <si>
    <t xml:space="preserve"> 1.5 โครงการพัฒนาระบบฐานข้อมูลสำนักงานเลขานุการคณะ</t>
  </si>
  <si>
    <t>1.6 โครงการจัดทำคู่มือการปฏิบัติงาน</t>
  </si>
  <si>
    <t>1.7 โครงการสัมมนาสหกิจศึกษาในประเทศและต่างประเทศ</t>
  </si>
  <si>
    <t>1.8 โครงการอบรมเพื่อพัฒนางานวิชาการ</t>
  </si>
  <si>
    <t>1.9 โครงการบรรยายวิชาการนานาชาติ</t>
  </si>
  <si>
    <t>1.10 โครงการสร้างเครือข่ายด้านวิชาการกับหน่วยงานต่างประเทศ</t>
  </si>
  <si>
    <t>1.11 โครงการสัมมนาวิชาการ</t>
  </si>
  <si>
    <t>1.12 โครงการประกันคุณภาพการศึกษา</t>
  </si>
  <si>
    <t>1.13 โครงการการจัดการความรู้</t>
  </si>
  <si>
    <t>1.14 โครงการส่งเสริมและพัฒนางานนโยบายและแผน</t>
  </si>
  <si>
    <t>1.15 โครงการส่งเสริมและพัฒนาหน่วยวิจัย</t>
  </si>
  <si>
    <t>1.16 โครงการส่งเสริมและพัฒนางานการเงินและพัสดุ</t>
  </si>
  <si>
    <t>1.17 โครงการส่งเสริมและพัฒนาหน่วยเทคโนโลยีและสารสนเทศ</t>
  </si>
  <si>
    <t>1.18 โครงการอบรมความรู้เกี่ยวกับความปลอดภัยในอาคาร</t>
  </si>
  <si>
    <t>1.19 โครงการประชาสัมพันธ์คณะ</t>
  </si>
  <si>
    <t>กองทุนพัฒนาวิชาการนิสิต 0204 :</t>
  </si>
  <si>
    <t>1. หมวดเงินอุดหนุนทั่วไป</t>
  </si>
  <si>
    <t>1.1  โครงการศึกษาดูงานและกิจกรรมพัฒนานิสิต</t>
  </si>
  <si>
    <t>1.2  โครงการจิตวิทยาวิชาการ</t>
  </si>
  <si>
    <t>2.1  โครงการศึกษาดูงานและกิจกรรมพัฒนานิสิต</t>
  </si>
  <si>
    <t>3.1  โครงการศึกษาดูงาน</t>
  </si>
  <si>
    <t>3.2  โครงการกิจกรรมพัฒนานิสิต</t>
  </si>
  <si>
    <t>4.1  โครงการพัฒนานิสิต</t>
  </si>
  <si>
    <t>4.2  โครงการรัฐศาสตร์วิชาการ</t>
  </si>
  <si>
    <t>1.1  โครงการส่งเสริมและพัฒนานิสิต</t>
  </si>
  <si>
    <t>1.2  โครงการกิจกรรมชมรมวิชาการ</t>
  </si>
  <si>
    <t>1.3  โครงการอบรมสัมมนาอาจารย์ที่ปรึกษา</t>
  </si>
  <si>
    <t>1.4 โครงการแลกเปลี่ยนเรียนรู้เพื่อพัฒนานิสิตและการประกันคุณภาพ</t>
  </si>
  <si>
    <t xml:space="preserve"> 1.5 โครงการกีฬาสัมพันธ์</t>
  </si>
  <si>
    <t>1.6 โครงการบัณฑิตสัมพันธ์</t>
  </si>
  <si>
    <t>1.7 โครงการเตรียมความพร้อมนักกีฬาเพื่อเข้าร่วมแข่งขันกีฬาภายใน</t>
  </si>
  <si>
    <t>1.8 โครงการพัฒนาเว็บไซค์สมาคมศิษย์เก่าคณะสังคมศาสตร์</t>
  </si>
  <si>
    <t>1.9 โครงการกิจกรรมเสริมเพื่อพัฒนานิสิตบัณฑิตศึกษา</t>
  </si>
  <si>
    <t>1.10 โครงการส่งเสริมพัฒนาวิชาการนิสิตปริญญาตรี</t>
  </si>
  <si>
    <t>1.11 โครงการส่งเสริมพัฒนาวิชาการนิสิตบัณฑิตศึกษา</t>
  </si>
  <si>
    <t>กองทุนเพื่อการศึกษา  แผนงานจัดการศึกษาอุดมศึกษา งานสนับสนุนการจัดการศึกษา</t>
  </si>
  <si>
    <t>1.  สำนักงานเลขานุการคณะ (ค่าครุภัณฑ์)</t>
  </si>
  <si>
    <t>1.1  ค่าใช้สอย (ค่าซ่อมแซมครุภัณฑ์)</t>
  </si>
  <si>
    <t>จำนวนเงินรวมกองทุนพัฒนาอาจารย์</t>
  </si>
  <si>
    <t>จำนวนเงินรวมกองทุนพัฒนาการเรียนการสอน</t>
  </si>
  <si>
    <t>จำนวนเงินรวม หมวดค่าสาธารณูปโภค</t>
  </si>
  <si>
    <t>จำนวนเงินรวมกองทุนพัฒนาวิชาการคณะ</t>
  </si>
  <si>
    <t>1.20 โครงการบริการวิชาการ</t>
  </si>
  <si>
    <t>1.21 โครงการจัดทำวารสารสังคมศาสตร์</t>
  </si>
  <si>
    <t>1.22 โครงการทำนุบำรุงศิลปวัฒนธรรม</t>
  </si>
  <si>
    <t>จำนวนเงินรวม หมวดค่าจ้างชั่วคราว</t>
  </si>
  <si>
    <t>เงินส่วนกลางของมหาวิทยาลัย</t>
  </si>
  <si>
    <t>รวมเงินส่วนกลางของมหาวิทยาลัย</t>
  </si>
  <si>
    <t>งบประมาณแผ่นดิน ประจำปี 2553</t>
  </si>
  <si>
    <t>ปีงบประมาณ 2553</t>
  </si>
  <si>
    <t>เดือน เม.ย. 53</t>
  </si>
  <si>
    <t>เดือน พ.ค. 53</t>
  </si>
  <si>
    <t>เดือน มิ.ย. 53</t>
  </si>
  <si>
    <t>เดือน ก.ค. 53</t>
  </si>
  <si>
    <t>เดือน ส.ค. 53</t>
  </si>
  <si>
    <t>เดือน ก.ย. 53</t>
  </si>
  <si>
    <t>2. ค่าการศึกษาบุตร</t>
  </si>
  <si>
    <t>1. ค่ารักษาพยาบาล</t>
  </si>
  <si>
    <t xml:space="preserve">จำนวนเงินรวม </t>
  </si>
  <si>
    <t>1. ค่าตอบแทน</t>
  </si>
  <si>
    <t>2. ค่าวัสดุ</t>
  </si>
  <si>
    <t>2. ค่าใช้สอย</t>
  </si>
  <si>
    <t>3. ค่าวัสดุ</t>
  </si>
  <si>
    <t xml:space="preserve">จำนวนเงินรวม  </t>
  </si>
  <si>
    <t>1. หมวดค่าจ้างชั่วคราว</t>
  </si>
  <si>
    <t>3. หมวดค่าสาธารณูปโภค</t>
  </si>
  <si>
    <t>จำนวนเงินรวมกองทุนพัฒนาวิชาการนิสิต</t>
  </si>
  <si>
    <t>1.  สาขาวิชาพัฒนาสังคม (ค่าครุภัณฑ์)</t>
  </si>
  <si>
    <t>1.23 ทุนอุดหนุนการวิจัยและการพัฒนางานวิจัย</t>
  </si>
  <si>
    <t>1.12 โครงการกิจกรรมนิสิตและกิจกรรมกีฬา</t>
  </si>
  <si>
    <t>งานจัดการศึกษาสาขาสังคมศาสตร์</t>
  </si>
  <si>
    <t>งบดำเนินงาน</t>
  </si>
  <si>
    <t>1.  หมวดค่าตอบแทน ใช้สอยและวัสดุ</t>
  </si>
  <si>
    <t>จำนวนเงินรวม หมวดค่าตอบแทนใช้สอยและวัสดุ</t>
  </si>
  <si>
    <t xml:space="preserve">แผนงาน : ขยายโอกาสและพัฒนาการศึกษา </t>
  </si>
  <si>
    <t xml:space="preserve">ผลผลิต : ผู้สำเร็จการศึกษาด้านสังคมศาสตร์ </t>
  </si>
  <si>
    <t>ไตรมาส 1</t>
  </si>
  <si>
    <t>ไตรมาส 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</si>
</sst>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;[Red]\-\ \(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9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0"/>
      <name val="Arial"/>
      <family val="0"/>
    </font>
    <font>
      <sz val="13"/>
      <name val="DilleniaUPC"/>
      <family val="1"/>
    </font>
    <font>
      <sz val="8"/>
      <name val="Arial"/>
      <family val="0"/>
    </font>
    <font>
      <b/>
      <sz val="18"/>
      <name val="Dilleni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94" fontId="1" fillId="0" borderId="0" xfId="15" applyFont="1" applyAlignment="1">
      <alignment/>
    </xf>
    <xf numFmtId="194" fontId="2" fillId="0" borderId="0" xfId="15" applyFont="1" applyAlignment="1">
      <alignment/>
    </xf>
    <xf numFmtId="194" fontId="2" fillId="0" borderId="1" xfId="15" applyFont="1" applyBorder="1" applyAlignment="1">
      <alignment/>
    </xf>
    <xf numFmtId="194" fontId="2" fillId="0" borderId="2" xfId="15" applyFont="1" applyBorder="1" applyAlignment="1">
      <alignment/>
    </xf>
    <xf numFmtId="194" fontId="2" fillId="0" borderId="2" xfId="15" applyFont="1" applyBorder="1" applyAlignment="1">
      <alignment shrinkToFit="1"/>
    </xf>
    <xf numFmtId="199" fontId="2" fillId="0" borderId="2" xfId="15" applyNumberFormat="1" applyFont="1" applyBorder="1" applyAlignment="1">
      <alignment/>
    </xf>
    <xf numFmtId="194" fontId="3" fillId="0" borderId="2" xfId="15" applyFont="1" applyBorder="1" applyAlignment="1">
      <alignment/>
    </xf>
    <xf numFmtId="194" fontId="3" fillId="0" borderId="2" xfId="15" applyFont="1" applyBorder="1" applyAlignment="1">
      <alignment horizontal="right"/>
    </xf>
    <xf numFmtId="194" fontId="3" fillId="0" borderId="3" xfId="15" applyFont="1" applyBorder="1" applyAlignment="1">
      <alignment/>
    </xf>
    <xf numFmtId="194" fontId="3" fillId="0" borderId="3" xfId="15" applyFont="1" applyBorder="1" applyAlignment="1">
      <alignment shrinkToFit="1"/>
    </xf>
    <xf numFmtId="199" fontId="3" fillId="0" borderId="3" xfId="15" applyNumberFormat="1" applyFont="1" applyBorder="1" applyAlignment="1">
      <alignment/>
    </xf>
    <xf numFmtId="194" fontId="2" fillId="0" borderId="0" xfId="15" applyFont="1" applyBorder="1" applyAlignment="1">
      <alignment/>
    </xf>
    <xf numFmtId="199" fontId="2" fillId="0" borderId="0" xfId="15" applyNumberFormat="1" applyFont="1" applyBorder="1" applyAlignment="1">
      <alignment/>
    </xf>
    <xf numFmtId="194" fontId="2" fillId="0" borderId="0" xfId="15" applyFont="1" applyFill="1" applyBorder="1" applyAlignment="1">
      <alignment/>
    </xf>
    <xf numFmtId="194" fontId="3" fillId="0" borderId="0" xfId="15" applyFont="1" applyBorder="1" applyAlignment="1">
      <alignment horizontal="right"/>
    </xf>
    <xf numFmtId="194" fontId="3" fillId="0" borderId="0" xfId="15" applyFont="1" applyBorder="1" applyAlignment="1">
      <alignment/>
    </xf>
    <xf numFmtId="199" fontId="3" fillId="0" borderId="0" xfId="15" applyNumberFormat="1" applyFont="1" applyBorder="1" applyAlignment="1">
      <alignment/>
    </xf>
    <xf numFmtId="194" fontId="2" fillId="0" borderId="0" xfId="15" applyFont="1" applyFill="1" applyAlignment="1">
      <alignment/>
    </xf>
    <xf numFmtId="194" fontId="3" fillId="2" borderId="3" xfId="15" applyFont="1" applyFill="1" applyBorder="1" applyAlignment="1">
      <alignment horizontal="center" vertical="center"/>
    </xf>
    <xf numFmtId="194" fontId="2" fillId="0" borderId="1" xfId="15" applyFont="1" applyFill="1" applyBorder="1" applyAlignment="1">
      <alignment/>
    </xf>
    <xf numFmtId="194" fontId="4" fillId="0" borderId="2" xfId="15" applyFont="1" applyBorder="1" applyAlignment="1">
      <alignment/>
    </xf>
    <xf numFmtId="194" fontId="2" fillId="0" borderId="2" xfId="15" applyFont="1" applyFill="1" applyBorder="1" applyAlignment="1">
      <alignment/>
    </xf>
    <xf numFmtId="194" fontId="3" fillId="0" borderId="3" xfId="15" applyFont="1" applyFill="1" applyBorder="1" applyAlignment="1">
      <alignment/>
    </xf>
    <xf numFmtId="194" fontId="2" fillId="0" borderId="4" xfId="15" applyFont="1" applyBorder="1" applyAlignment="1">
      <alignment/>
    </xf>
    <xf numFmtId="49" fontId="2" fillId="0" borderId="2" xfId="15" applyNumberFormat="1" applyFont="1" applyBorder="1" applyAlignment="1">
      <alignment/>
    </xf>
    <xf numFmtId="194" fontId="3" fillId="0" borderId="0" xfId="15" applyFont="1" applyFill="1" applyBorder="1" applyAlignment="1">
      <alignment/>
    </xf>
    <xf numFmtId="0" fontId="5" fillId="0" borderId="0" xfId="0" applyFont="1" applyAlignment="1">
      <alignment/>
    </xf>
    <xf numFmtId="194" fontId="3" fillId="0" borderId="2" xfId="15" applyFont="1" applyBorder="1" applyAlignment="1">
      <alignment horizontal="right" shrinkToFit="1"/>
    </xf>
    <xf numFmtId="194" fontId="2" fillId="0" borderId="2" xfId="15" applyFont="1" applyBorder="1" applyAlignment="1">
      <alignment horizontal="center"/>
    </xf>
    <xf numFmtId="194" fontId="3" fillId="0" borderId="0" xfId="15" applyFont="1" applyBorder="1" applyAlignment="1">
      <alignment shrinkToFit="1"/>
    </xf>
    <xf numFmtId="194" fontId="4" fillId="0" borderId="0" xfId="15" applyFont="1" applyBorder="1" applyAlignment="1">
      <alignment/>
    </xf>
    <xf numFmtId="194" fontId="6" fillId="0" borderId="2" xfId="15" applyFont="1" applyBorder="1" applyAlignment="1">
      <alignment/>
    </xf>
    <xf numFmtId="0" fontId="0" fillId="0" borderId="0" xfId="0" applyBorder="1" applyAlignment="1">
      <alignment/>
    </xf>
    <xf numFmtId="199" fontId="2" fillId="0" borderId="4" xfId="15" applyNumberFormat="1" applyFont="1" applyBorder="1" applyAlignment="1">
      <alignment/>
    </xf>
    <xf numFmtId="194" fontId="3" fillId="0" borderId="3" xfId="15" applyFont="1" applyBorder="1" applyAlignment="1">
      <alignment horizontal="right"/>
    </xf>
    <xf numFmtId="194" fontId="3" fillId="3" borderId="3" xfId="15" applyFont="1" applyFill="1" applyBorder="1" applyAlignment="1">
      <alignment horizontal="center" vertical="center"/>
    </xf>
    <xf numFmtId="194" fontId="4" fillId="0" borderId="1" xfId="15" applyFont="1" applyBorder="1" applyAlignment="1">
      <alignment/>
    </xf>
    <xf numFmtId="194" fontId="2" fillId="0" borderId="1" xfId="15" applyFont="1" applyBorder="1" applyAlignment="1">
      <alignment horizontal="left"/>
    </xf>
    <xf numFmtId="199" fontId="2" fillId="0" borderId="1" xfId="15" applyNumberFormat="1" applyFont="1" applyBorder="1" applyAlignment="1">
      <alignment/>
    </xf>
    <xf numFmtId="194" fontId="3" fillId="0" borderId="5" xfId="15" applyFont="1" applyBorder="1" applyAlignment="1">
      <alignment/>
    </xf>
    <xf numFmtId="194" fontId="3" fillId="0" borderId="5" xfId="15" applyFont="1" applyBorder="1" applyAlignment="1">
      <alignment shrinkToFit="1"/>
    </xf>
    <xf numFmtId="199" fontId="3" fillId="0" borderId="5" xfId="15" applyNumberFormat="1" applyFont="1" applyBorder="1" applyAlignment="1">
      <alignment/>
    </xf>
    <xf numFmtId="199" fontId="3" fillId="0" borderId="2" xfId="15" applyNumberFormat="1" applyFont="1" applyBorder="1" applyAlignment="1">
      <alignment/>
    </xf>
    <xf numFmtId="194" fontId="1" fillId="0" borderId="0" xfId="15" applyFont="1" applyAlignment="1">
      <alignment horizontal="center"/>
    </xf>
    <xf numFmtId="194" fontId="2" fillId="0" borderId="2" xfId="15" applyFont="1" applyBorder="1" applyAlignment="1">
      <alignment horizontal="left"/>
    </xf>
    <xf numFmtId="194" fontId="3" fillId="3" borderId="2" xfId="15" applyFont="1" applyFill="1" applyBorder="1" applyAlignment="1">
      <alignment horizontal="center" vertical="center"/>
    </xf>
    <xf numFmtId="194" fontId="3" fillId="3" borderId="3" xfId="15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94" fontId="3" fillId="3" borderId="6" xfId="15" applyFont="1" applyFill="1" applyBorder="1" applyAlignment="1">
      <alignment horizontal="center" vertical="center"/>
    </xf>
    <xf numFmtId="194" fontId="3" fillId="3" borderId="7" xfId="15" applyFont="1" applyFill="1" applyBorder="1" applyAlignment="1">
      <alignment horizontal="center" vertical="center"/>
    </xf>
    <xf numFmtId="194" fontId="3" fillId="3" borderId="8" xfId="15" applyFont="1" applyFill="1" applyBorder="1" applyAlignment="1">
      <alignment horizontal="center" vertical="center"/>
    </xf>
    <xf numFmtId="194" fontId="1" fillId="0" borderId="0" xfId="15" applyFont="1" applyAlignment="1">
      <alignment horizontal="center"/>
    </xf>
    <xf numFmtId="194" fontId="3" fillId="3" borderId="4" xfId="15" applyFont="1" applyFill="1" applyBorder="1" applyAlignment="1">
      <alignment horizontal="center" vertical="center" shrinkToFit="1"/>
    </xf>
    <xf numFmtId="194" fontId="3" fillId="3" borderId="9" xfId="15" applyFont="1" applyFill="1" applyBorder="1" applyAlignment="1">
      <alignment horizontal="center" vertical="center" shrinkToFit="1"/>
    </xf>
    <xf numFmtId="194" fontId="3" fillId="2" borderId="2" xfId="15" applyFont="1" applyFill="1" applyBorder="1" applyAlignment="1">
      <alignment horizontal="center" vertical="center"/>
    </xf>
    <xf numFmtId="194" fontId="3" fillId="2" borderId="3" xfId="15" applyFont="1" applyFill="1" applyBorder="1" applyAlignment="1">
      <alignment horizontal="center" vertical="center"/>
    </xf>
    <xf numFmtId="194" fontId="3" fillId="2" borderId="4" xfId="15" applyFont="1" applyFill="1" applyBorder="1" applyAlignment="1">
      <alignment horizontal="center" vertical="center" shrinkToFit="1"/>
    </xf>
    <xf numFmtId="194" fontId="3" fillId="2" borderId="9" xfId="15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K23" sqref="K23"/>
    </sheetView>
  </sheetViews>
  <sheetFormatPr defaultColWidth="9.140625" defaultRowHeight="12.75"/>
  <cols>
    <col min="1" max="1" width="36.421875" style="0" customWidth="1"/>
    <col min="2" max="14" width="10.7109375" style="0" customWidth="1"/>
  </cols>
  <sheetData>
    <row r="1" spans="1:13" ht="26.25">
      <c r="A1" s="52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6.25">
      <c r="A2" s="52" t="s">
        <v>156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6.25">
      <c r="A3" s="52" t="s">
        <v>157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6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26.25">
      <c r="A5" s="1" t="s">
        <v>152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">
      <c r="A6" s="46" t="s">
        <v>0</v>
      </c>
      <c r="B6" s="46" t="s">
        <v>1</v>
      </c>
      <c r="C6" s="46" t="s">
        <v>2</v>
      </c>
      <c r="D6" s="53" t="s">
        <v>3</v>
      </c>
      <c r="E6" s="46" t="s">
        <v>4</v>
      </c>
      <c r="F6" s="46" t="s">
        <v>22</v>
      </c>
      <c r="G6" s="46"/>
      <c r="H6" s="46"/>
      <c r="I6" s="46"/>
      <c r="J6" s="46"/>
      <c r="K6" s="46"/>
      <c r="L6" s="46" t="s">
        <v>5</v>
      </c>
      <c r="M6" s="46" t="s">
        <v>6</v>
      </c>
    </row>
    <row r="7" spans="1:13" ht="21.75" thickBot="1">
      <c r="A7" s="47"/>
      <c r="B7" s="47"/>
      <c r="C7" s="47"/>
      <c r="D7" s="54"/>
      <c r="E7" s="47"/>
      <c r="F7" s="36" t="s">
        <v>158</v>
      </c>
      <c r="G7" s="36" t="s">
        <v>159</v>
      </c>
      <c r="H7" s="36" t="s">
        <v>132</v>
      </c>
      <c r="I7" s="36" t="s">
        <v>133</v>
      </c>
      <c r="J7" s="36" t="s">
        <v>134</v>
      </c>
      <c r="K7" s="36" t="s">
        <v>135</v>
      </c>
      <c r="L7" s="47"/>
      <c r="M7" s="47"/>
    </row>
    <row r="8" spans="1:13" ht="21.75" thickTop="1">
      <c r="A8" s="37" t="s">
        <v>153</v>
      </c>
      <c r="B8" s="4"/>
      <c r="C8" s="4"/>
      <c r="D8" s="4"/>
      <c r="E8" s="4"/>
      <c r="F8" s="5"/>
      <c r="G8" s="4"/>
      <c r="H8" s="4"/>
      <c r="I8" s="4"/>
      <c r="J8" s="4"/>
      <c r="K8" s="4"/>
      <c r="L8" s="4"/>
      <c r="M8" s="6"/>
    </row>
    <row r="9" spans="1:13" ht="21">
      <c r="A9" s="37" t="s">
        <v>17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6"/>
    </row>
    <row r="10" spans="1:13" ht="21">
      <c r="A10" s="45" t="s">
        <v>154</v>
      </c>
      <c r="B10" s="4">
        <v>409700</v>
      </c>
      <c r="C10" s="4"/>
      <c r="D10" s="4"/>
      <c r="E10" s="4">
        <f>SUM(B10-C10+D10)</f>
        <v>409700</v>
      </c>
      <c r="F10" s="4">
        <v>0</v>
      </c>
      <c r="G10" s="4">
        <v>0</v>
      </c>
      <c r="H10" s="4">
        <v>275990.5</v>
      </c>
      <c r="I10" s="4">
        <v>93680</v>
      </c>
      <c r="J10" s="4"/>
      <c r="K10" s="4"/>
      <c r="L10" s="4">
        <f>SUM(F10:K10)</f>
        <v>369670.5</v>
      </c>
      <c r="M10" s="6">
        <f>SUM(E10-L10)</f>
        <v>40029.5</v>
      </c>
    </row>
    <row r="11" spans="1:13" ht="21">
      <c r="A11" s="8" t="s">
        <v>155</v>
      </c>
      <c r="B11" s="7">
        <f>SUM(B10)</f>
        <v>409700</v>
      </c>
      <c r="C11" s="7"/>
      <c r="D11" s="7"/>
      <c r="E11" s="7">
        <f>SUM(E10)</f>
        <v>409700</v>
      </c>
      <c r="F11" s="7">
        <f>SUM(F10)</f>
        <v>0</v>
      </c>
      <c r="G11" s="7">
        <f>SUM(G10)</f>
        <v>0</v>
      </c>
      <c r="H11" s="7">
        <f>SUM(H10)</f>
        <v>275990.5</v>
      </c>
      <c r="I11" s="7">
        <f>SUM(I10)</f>
        <v>93680</v>
      </c>
      <c r="J11" s="7"/>
      <c r="K11" s="7"/>
      <c r="L11" s="7">
        <f>SUM(F11:K11)</f>
        <v>369670.5</v>
      </c>
      <c r="M11" s="43">
        <f>SUM(M10)</f>
        <v>40029.5</v>
      </c>
    </row>
    <row r="17" spans="1:14" ht="26.25">
      <c r="A17" s="48" t="s">
        <v>130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9" spans="1:14" ht="21">
      <c r="A19" s="46" t="s">
        <v>0</v>
      </c>
      <c r="B19" s="49" t="s">
        <v>131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46" t="s">
        <v>5</v>
      </c>
    </row>
    <row r="20" spans="1:14" ht="21.75" thickBot="1">
      <c r="A20" s="47"/>
      <c r="B20" s="36" t="s">
        <v>29</v>
      </c>
      <c r="C20" s="36" t="s">
        <v>30</v>
      </c>
      <c r="D20" s="36" t="s">
        <v>31</v>
      </c>
      <c r="E20" s="36" t="s">
        <v>32</v>
      </c>
      <c r="F20" s="36" t="s">
        <v>23</v>
      </c>
      <c r="G20" s="36" t="s">
        <v>33</v>
      </c>
      <c r="H20" s="36" t="s">
        <v>132</v>
      </c>
      <c r="I20" s="36" t="s">
        <v>133</v>
      </c>
      <c r="J20" s="36" t="s">
        <v>134</v>
      </c>
      <c r="K20" s="36" t="s">
        <v>135</v>
      </c>
      <c r="L20" s="36" t="s">
        <v>136</v>
      </c>
      <c r="M20" s="36" t="s">
        <v>137</v>
      </c>
      <c r="N20" s="47"/>
    </row>
    <row r="21" spans="1:14" ht="21.75" thickTop="1">
      <c r="A21" s="37" t="s">
        <v>128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1">
      <c r="A22" s="38" t="s">
        <v>139</v>
      </c>
      <c r="B22" s="4">
        <v>0</v>
      </c>
      <c r="C22" s="4">
        <v>0</v>
      </c>
      <c r="D22" s="4">
        <v>13544</v>
      </c>
      <c r="E22" s="4">
        <v>0</v>
      </c>
      <c r="F22" s="4">
        <v>0</v>
      </c>
      <c r="G22" s="4">
        <v>21780</v>
      </c>
      <c r="H22" s="4">
        <v>0</v>
      </c>
      <c r="I22" s="4">
        <v>0</v>
      </c>
      <c r="J22" s="4"/>
      <c r="K22" s="4"/>
      <c r="L22" s="4"/>
      <c r="M22" s="4"/>
      <c r="N22" s="4">
        <f>SUM(B22:M22)</f>
        <v>35324</v>
      </c>
    </row>
    <row r="23" spans="1:14" ht="21">
      <c r="A23" s="38" t="s">
        <v>138</v>
      </c>
      <c r="B23" s="4">
        <v>18000</v>
      </c>
      <c r="C23" s="4">
        <v>0</v>
      </c>
      <c r="D23" s="4">
        <v>0</v>
      </c>
      <c r="E23" s="4">
        <v>0</v>
      </c>
      <c r="F23" s="4">
        <v>0</v>
      </c>
      <c r="G23" s="4">
        <v>3404</v>
      </c>
      <c r="H23" s="4">
        <v>0</v>
      </c>
      <c r="I23" s="4">
        <v>0</v>
      </c>
      <c r="J23" s="4"/>
      <c r="K23" s="4"/>
      <c r="L23" s="4"/>
      <c r="M23" s="4"/>
      <c r="N23" s="4">
        <f>SUM(B23:M23)</f>
        <v>21404</v>
      </c>
    </row>
    <row r="24" spans="1:14" ht="21.75" thickBot="1">
      <c r="A24" s="8" t="s">
        <v>129</v>
      </c>
      <c r="B24" s="10">
        <f>SUM(B23:B23)</f>
        <v>18000</v>
      </c>
      <c r="C24" s="9">
        <f>SUM(C22:C23)</f>
        <v>0</v>
      </c>
      <c r="D24" s="10">
        <f>SUM(D22:D23)</f>
        <v>13544</v>
      </c>
      <c r="E24" s="9">
        <v>0</v>
      </c>
      <c r="F24" s="9">
        <v>0</v>
      </c>
      <c r="G24" s="10">
        <f>SUM(G22:G23)</f>
        <v>25184</v>
      </c>
      <c r="H24" s="9">
        <v>0</v>
      </c>
      <c r="I24" s="9">
        <v>0</v>
      </c>
      <c r="J24" s="10"/>
      <c r="K24" s="10"/>
      <c r="L24" s="10"/>
      <c r="M24" s="10"/>
      <c r="N24" s="10">
        <f>SUM(B24:M24)</f>
        <v>56728</v>
      </c>
    </row>
    <row r="25" ht="13.5" thickTop="1"/>
  </sheetData>
  <mergeCells count="15">
    <mergeCell ref="A2:M2"/>
    <mergeCell ref="A1:M1"/>
    <mergeCell ref="A3:M3"/>
    <mergeCell ref="A6:A7"/>
    <mergeCell ref="B6:B7"/>
    <mergeCell ref="C6:C7"/>
    <mergeCell ref="D6:D7"/>
    <mergeCell ref="E6:E7"/>
    <mergeCell ref="F6:K6"/>
    <mergeCell ref="L6:L7"/>
    <mergeCell ref="M6:M7"/>
    <mergeCell ref="A17:N17"/>
    <mergeCell ref="B19:M19"/>
    <mergeCell ref="A19:A20"/>
    <mergeCell ref="N19:N20"/>
  </mergeCells>
  <printOptions/>
  <pageMargins left="0.25" right="0.25" top="0.7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3"/>
  <sheetViews>
    <sheetView tabSelected="1" zoomScale="120" zoomScaleNormal="120" workbookViewId="0" topLeftCell="D263">
      <selection activeCell="N267" sqref="N267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8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</cols>
  <sheetData>
    <row r="1" spans="1:13" ht="26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6.2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26.25">
      <c r="A3" s="1" t="s">
        <v>25</v>
      </c>
    </row>
    <row r="4" spans="1:13" ht="21">
      <c r="A4" s="55" t="s">
        <v>0</v>
      </c>
      <c r="B4" s="55" t="s">
        <v>1</v>
      </c>
      <c r="C4" s="55" t="s">
        <v>2</v>
      </c>
      <c r="D4" s="57" t="s">
        <v>3</v>
      </c>
      <c r="E4" s="55" t="s">
        <v>4</v>
      </c>
      <c r="F4" s="55" t="s">
        <v>22</v>
      </c>
      <c r="G4" s="55"/>
      <c r="H4" s="55"/>
      <c r="I4" s="55"/>
      <c r="J4" s="55"/>
      <c r="K4" s="55"/>
      <c r="L4" s="55" t="s">
        <v>5</v>
      </c>
      <c r="M4" s="55" t="s">
        <v>6</v>
      </c>
    </row>
    <row r="5" spans="1:13" ht="21.75" thickBot="1">
      <c r="A5" s="56"/>
      <c r="B5" s="56"/>
      <c r="C5" s="56"/>
      <c r="D5" s="58"/>
      <c r="E5" s="56"/>
      <c r="F5" s="19" t="s">
        <v>158</v>
      </c>
      <c r="G5" s="19" t="s">
        <v>159</v>
      </c>
      <c r="H5" s="19" t="s">
        <v>132</v>
      </c>
      <c r="I5" s="19" t="s">
        <v>133</v>
      </c>
      <c r="J5" s="19" t="s">
        <v>134</v>
      </c>
      <c r="K5" s="19" t="s">
        <v>135</v>
      </c>
      <c r="L5" s="56"/>
      <c r="M5" s="56"/>
    </row>
    <row r="6" spans="1:13" ht="21.75" thickTop="1">
      <c r="A6" s="21" t="s">
        <v>17</v>
      </c>
      <c r="B6" s="4"/>
      <c r="C6" s="4"/>
      <c r="D6" s="4"/>
      <c r="E6" s="4"/>
      <c r="F6" s="4"/>
      <c r="G6" s="4"/>
      <c r="H6" s="22"/>
      <c r="I6" s="4"/>
      <c r="J6" s="4"/>
      <c r="K6" s="4"/>
      <c r="L6" s="4"/>
      <c r="M6" s="4"/>
    </row>
    <row r="7" spans="1:13" ht="21">
      <c r="A7" s="7" t="s">
        <v>28</v>
      </c>
      <c r="B7" s="4"/>
      <c r="C7" s="4"/>
      <c r="D7" s="4"/>
      <c r="E7" s="4"/>
      <c r="F7" s="4"/>
      <c r="G7" s="4"/>
      <c r="H7" s="22"/>
      <c r="I7" s="4"/>
      <c r="J7" s="4"/>
      <c r="K7" s="4"/>
      <c r="L7" s="4"/>
      <c r="M7" s="4"/>
    </row>
    <row r="8" spans="1:13" ht="21">
      <c r="A8" s="4" t="s">
        <v>27</v>
      </c>
      <c r="B8" s="4">
        <v>1916400</v>
      </c>
      <c r="C8" s="4"/>
      <c r="D8" s="4"/>
      <c r="E8" s="4">
        <f>B8+D8-C8</f>
        <v>1916400</v>
      </c>
      <c r="F8" s="5">
        <v>437200</v>
      </c>
      <c r="G8" s="5">
        <v>303141.95</v>
      </c>
      <c r="H8" s="4">
        <v>285800</v>
      </c>
      <c r="I8" s="4">
        <v>0</v>
      </c>
      <c r="J8" s="4"/>
      <c r="K8" s="4"/>
      <c r="L8" s="4">
        <f>SUM(F8:K8)</f>
        <v>1026141.95</v>
      </c>
      <c r="M8" s="6">
        <f>E8-(SUM(F8:K8))</f>
        <v>890258.05</v>
      </c>
    </row>
    <row r="9" spans="1:13" ht="21.75" thickBot="1">
      <c r="A9" s="8" t="s">
        <v>34</v>
      </c>
      <c r="B9" s="9">
        <f>SUM(B8:B8)</f>
        <v>1916400</v>
      </c>
      <c r="C9" s="9">
        <f>SUM(C8:C8)</f>
        <v>0</v>
      </c>
      <c r="D9" s="9">
        <f>SUM(D8:D8)</f>
        <v>0</v>
      </c>
      <c r="E9" s="9">
        <f>B9+D9-C9</f>
        <v>1916400</v>
      </c>
      <c r="F9" s="10">
        <f>SUM(F8)</f>
        <v>437200</v>
      </c>
      <c r="G9" s="10">
        <f>SUM(G8)</f>
        <v>303141.95</v>
      </c>
      <c r="H9" s="23">
        <f>SUM(H8)</f>
        <v>285800</v>
      </c>
      <c r="I9" s="23">
        <f>SUM(I8)</f>
        <v>0</v>
      </c>
      <c r="J9" s="23"/>
      <c r="K9" s="23"/>
      <c r="L9" s="9">
        <f>SUM(L8)</f>
        <v>1026141.95</v>
      </c>
      <c r="M9" s="11">
        <f>E9-(SUM(F9:K9))</f>
        <v>890258.05</v>
      </c>
    </row>
    <row r="10" spans="1:13" ht="21.75" thickTop="1">
      <c r="A10" s="15"/>
      <c r="B10" s="16"/>
      <c r="C10" s="16"/>
      <c r="D10" s="16"/>
      <c r="E10" s="16"/>
      <c r="F10" s="30"/>
      <c r="G10" s="30"/>
      <c r="H10" s="26"/>
      <c r="I10" s="26"/>
      <c r="J10" s="26"/>
      <c r="K10" s="26"/>
      <c r="L10" s="16"/>
      <c r="M10" s="17"/>
    </row>
    <row r="11" spans="1:13" ht="21">
      <c r="A11" s="15"/>
      <c r="B11" s="16"/>
      <c r="C11" s="16"/>
      <c r="D11" s="16"/>
      <c r="E11" s="16"/>
      <c r="F11" s="30"/>
      <c r="G11" s="30"/>
      <c r="H11" s="26"/>
      <c r="I11" s="26"/>
      <c r="J11" s="26"/>
      <c r="K11" s="26"/>
      <c r="L11" s="16"/>
      <c r="M11" s="17"/>
    </row>
    <row r="12" spans="1:13" ht="21">
      <c r="A12" s="15"/>
      <c r="B12" s="16"/>
      <c r="C12" s="16"/>
      <c r="D12" s="16"/>
      <c r="E12" s="16"/>
      <c r="F12" s="30"/>
      <c r="G12" s="30"/>
      <c r="H12" s="26"/>
      <c r="I12" s="26"/>
      <c r="J12" s="26"/>
      <c r="K12" s="26"/>
      <c r="L12" s="16"/>
      <c r="M12" s="17"/>
    </row>
    <row r="13" spans="1:13" ht="21">
      <c r="A13" s="15"/>
      <c r="B13" s="16"/>
      <c r="C13" s="16"/>
      <c r="D13" s="16"/>
      <c r="E13" s="16"/>
      <c r="F13" s="30"/>
      <c r="G13" s="30"/>
      <c r="H13" s="26"/>
      <c r="I13" s="26"/>
      <c r="J13" s="26"/>
      <c r="K13" s="26"/>
      <c r="L13" s="16"/>
      <c r="M13" s="17"/>
    </row>
    <row r="14" spans="1:13" ht="21">
      <c r="A14" s="15"/>
      <c r="B14" s="16"/>
      <c r="C14" s="16"/>
      <c r="D14" s="16"/>
      <c r="E14" s="16"/>
      <c r="F14" s="30"/>
      <c r="G14" s="30"/>
      <c r="H14" s="26"/>
      <c r="I14" s="26"/>
      <c r="J14" s="26"/>
      <c r="K14" s="26"/>
      <c r="L14" s="16"/>
      <c r="M14" s="17"/>
    </row>
    <row r="15" spans="1:13" ht="26.25">
      <c r="A15" s="52" t="s">
        <v>24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26.25">
      <c r="A16" s="52" t="s">
        <v>26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ht="26.25">
      <c r="A17" s="1" t="s">
        <v>36</v>
      </c>
    </row>
    <row r="18" spans="1:13" ht="21">
      <c r="A18" s="55" t="s">
        <v>0</v>
      </c>
      <c r="B18" s="55" t="s">
        <v>1</v>
      </c>
      <c r="C18" s="55" t="s">
        <v>2</v>
      </c>
      <c r="D18" s="57" t="s">
        <v>3</v>
      </c>
      <c r="E18" s="55" t="s">
        <v>4</v>
      </c>
      <c r="F18" s="55" t="s">
        <v>22</v>
      </c>
      <c r="G18" s="55"/>
      <c r="H18" s="55"/>
      <c r="I18" s="55"/>
      <c r="J18" s="55"/>
      <c r="K18" s="55"/>
      <c r="L18" s="55" t="s">
        <v>5</v>
      </c>
      <c r="M18" s="55" t="s">
        <v>6</v>
      </c>
    </row>
    <row r="19" spans="1:13" ht="21.75" thickBot="1">
      <c r="A19" s="56"/>
      <c r="B19" s="56"/>
      <c r="C19" s="56"/>
      <c r="D19" s="58"/>
      <c r="E19" s="56"/>
      <c r="F19" s="19" t="s">
        <v>158</v>
      </c>
      <c r="G19" s="19" t="s">
        <v>159</v>
      </c>
      <c r="H19" s="19" t="s">
        <v>132</v>
      </c>
      <c r="I19" s="19" t="s">
        <v>133</v>
      </c>
      <c r="J19" s="19" t="s">
        <v>134</v>
      </c>
      <c r="K19" s="19" t="s">
        <v>135</v>
      </c>
      <c r="L19" s="56"/>
      <c r="M19" s="56"/>
    </row>
    <row r="20" spans="1:13" ht="21.75" thickTop="1">
      <c r="A20" s="21" t="s">
        <v>10</v>
      </c>
      <c r="B20" s="4"/>
      <c r="C20" s="4"/>
      <c r="D20" s="4"/>
      <c r="E20" s="4"/>
      <c r="F20" s="4"/>
      <c r="G20" s="4"/>
      <c r="H20" s="22"/>
      <c r="I20" s="4"/>
      <c r="J20" s="4"/>
      <c r="K20" s="4"/>
      <c r="L20" s="4"/>
      <c r="M20" s="4"/>
    </row>
    <row r="21" spans="1:13" ht="21">
      <c r="A21" s="7" t="s">
        <v>28</v>
      </c>
      <c r="B21" s="4"/>
      <c r="C21" s="4"/>
      <c r="D21" s="4"/>
      <c r="E21" s="4"/>
      <c r="F21" s="4"/>
      <c r="G21" s="4"/>
      <c r="H21" s="22"/>
      <c r="I21" s="4"/>
      <c r="J21" s="4"/>
      <c r="K21" s="4"/>
      <c r="L21" s="4"/>
      <c r="M21" s="4"/>
    </row>
    <row r="22" spans="1:13" ht="21">
      <c r="A22" s="4" t="s">
        <v>35</v>
      </c>
      <c r="B22" s="4">
        <v>720000</v>
      </c>
      <c r="C22" s="4"/>
      <c r="D22" s="4"/>
      <c r="E22" s="4">
        <f>B22+D22-C22</f>
        <v>720000</v>
      </c>
      <c r="F22" s="5">
        <v>0</v>
      </c>
      <c r="G22" s="5">
        <v>0</v>
      </c>
      <c r="H22" s="4">
        <v>0</v>
      </c>
      <c r="I22" s="4">
        <v>0</v>
      </c>
      <c r="J22" s="4"/>
      <c r="K22" s="4"/>
      <c r="L22" s="4">
        <f>SUM(F22:K22)</f>
        <v>0</v>
      </c>
      <c r="M22" s="6">
        <f>E22-(SUM(F22:K22))</f>
        <v>720000</v>
      </c>
    </row>
    <row r="23" spans="1:13" ht="21.75" thickBot="1">
      <c r="A23" s="8" t="s">
        <v>34</v>
      </c>
      <c r="B23" s="9">
        <f>SUM(B22)</f>
        <v>720000</v>
      </c>
      <c r="C23" s="9">
        <f>SUM(C22)</f>
        <v>0</v>
      </c>
      <c r="D23" s="9">
        <f>SUM(D22)</f>
        <v>0</v>
      </c>
      <c r="E23" s="9">
        <f>B23+D23-C23</f>
        <v>720000</v>
      </c>
      <c r="F23" s="10">
        <v>0</v>
      </c>
      <c r="G23" s="10">
        <v>0</v>
      </c>
      <c r="H23" s="23">
        <f>SUM(H22)</f>
        <v>0</v>
      </c>
      <c r="I23" s="23">
        <f>SUM(I22)</f>
        <v>0</v>
      </c>
      <c r="J23" s="23"/>
      <c r="K23" s="23"/>
      <c r="L23" s="9">
        <f>SUM(L22)</f>
        <v>0</v>
      </c>
      <c r="M23" s="11">
        <f>E23-(SUM(F23:K23))</f>
        <v>720000</v>
      </c>
    </row>
    <row r="24" spans="1:13" ht="21.75" thickTop="1">
      <c r="A24" s="15"/>
      <c r="B24" s="16"/>
      <c r="C24" s="16"/>
      <c r="D24" s="16"/>
      <c r="E24" s="16"/>
      <c r="F24" s="30"/>
      <c r="G24" s="30"/>
      <c r="H24" s="26"/>
      <c r="I24" s="26"/>
      <c r="J24" s="26"/>
      <c r="K24" s="26"/>
      <c r="L24" s="16"/>
      <c r="M24" s="17"/>
    </row>
    <row r="25" spans="1:13" ht="21">
      <c r="A25" s="15"/>
      <c r="B25" s="16"/>
      <c r="C25" s="16"/>
      <c r="D25" s="16"/>
      <c r="E25" s="16"/>
      <c r="F25" s="30"/>
      <c r="G25" s="30"/>
      <c r="H25" s="26"/>
      <c r="I25" s="26"/>
      <c r="J25" s="26"/>
      <c r="K25" s="26"/>
      <c r="L25" s="16"/>
      <c r="M25" s="17"/>
    </row>
    <row r="26" spans="1:13" ht="21">
      <c r="A26" s="15"/>
      <c r="B26" s="16"/>
      <c r="C26" s="16"/>
      <c r="D26" s="16"/>
      <c r="E26" s="16"/>
      <c r="F26" s="30"/>
      <c r="G26" s="30"/>
      <c r="H26" s="26"/>
      <c r="I26" s="26"/>
      <c r="J26" s="26"/>
      <c r="K26" s="26"/>
      <c r="L26" s="16"/>
      <c r="M26" s="17"/>
    </row>
    <row r="27" spans="1:13" ht="21">
      <c r="A27" s="15"/>
      <c r="B27" s="16"/>
      <c r="C27" s="16"/>
      <c r="D27" s="16"/>
      <c r="E27" s="16"/>
      <c r="F27" s="30"/>
      <c r="G27" s="30"/>
      <c r="H27" s="26"/>
      <c r="I27" s="26"/>
      <c r="J27" s="26"/>
      <c r="K27" s="26"/>
      <c r="L27" s="16"/>
      <c r="M27" s="17"/>
    </row>
    <row r="28" spans="1:13" ht="23.25" customHeight="1">
      <c r="A28" s="52" t="s">
        <v>24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24.75" customHeight="1">
      <c r="A29" s="52" t="s">
        <v>37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ht="23.25" customHeight="1">
      <c r="A30" s="1" t="s">
        <v>38</v>
      </c>
    </row>
    <row r="31" spans="1:13" ht="21">
      <c r="A31" s="55" t="s">
        <v>0</v>
      </c>
      <c r="B31" s="55" t="s">
        <v>1</v>
      </c>
      <c r="C31" s="55" t="s">
        <v>2</v>
      </c>
      <c r="D31" s="55" t="s">
        <v>3</v>
      </c>
      <c r="E31" s="55" t="s">
        <v>4</v>
      </c>
      <c r="F31" s="55" t="s">
        <v>22</v>
      </c>
      <c r="G31" s="55"/>
      <c r="H31" s="55"/>
      <c r="I31" s="55"/>
      <c r="J31" s="55"/>
      <c r="K31" s="55"/>
      <c r="L31" s="55" t="s">
        <v>5</v>
      </c>
      <c r="M31" s="55" t="s">
        <v>6</v>
      </c>
    </row>
    <row r="32" spans="1:13" ht="21.75" thickBot="1">
      <c r="A32" s="56"/>
      <c r="B32" s="56"/>
      <c r="C32" s="56"/>
      <c r="D32" s="56"/>
      <c r="E32" s="56"/>
      <c r="F32" s="19" t="s">
        <v>158</v>
      </c>
      <c r="G32" s="19" t="s">
        <v>159</v>
      </c>
      <c r="H32" s="19" t="s">
        <v>132</v>
      </c>
      <c r="I32" s="19" t="s">
        <v>133</v>
      </c>
      <c r="J32" s="19" t="s">
        <v>134</v>
      </c>
      <c r="K32" s="19" t="s">
        <v>135</v>
      </c>
      <c r="L32" s="56"/>
      <c r="M32" s="56"/>
    </row>
    <row r="33" spans="1:13" ht="21.75" thickTop="1">
      <c r="A33" s="21" t="s">
        <v>51</v>
      </c>
      <c r="B33" s="3"/>
      <c r="C33" s="3"/>
      <c r="D33" s="3"/>
      <c r="E33" s="3"/>
      <c r="F33" s="3"/>
      <c r="G33" s="3"/>
      <c r="H33" s="20"/>
      <c r="I33" s="3"/>
      <c r="J33" s="3"/>
      <c r="K33" s="3"/>
      <c r="L33" s="3"/>
      <c r="M33" s="3"/>
    </row>
    <row r="34" spans="1:13" ht="20.25" customHeight="1">
      <c r="A34" s="4" t="s">
        <v>39</v>
      </c>
      <c r="B34" s="3"/>
      <c r="C34" s="3"/>
      <c r="D34" s="3"/>
      <c r="E34" s="3"/>
      <c r="F34" s="3"/>
      <c r="G34" s="3"/>
      <c r="H34" s="20"/>
      <c r="I34" s="3"/>
      <c r="J34" s="3"/>
      <c r="K34" s="3"/>
      <c r="L34" s="3"/>
      <c r="M34" s="3"/>
    </row>
    <row r="35" spans="1:13" ht="21">
      <c r="A35" s="4" t="s">
        <v>40</v>
      </c>
      <c r="B35" s="4">
        <v>50000</v>
      </c>
      <c r="C35" s="4"/>
      <c r="D35" s="4"/>
      <c r="E35" s="4">
        <f>SUM(B35-C35)+D35</f>
        <v>50000</v>
      </c>
      <c r="F35" s="4">
        <v>1100</v>
      </c>
      <c r="G35" s="4">
        <v>0</v>
      </c>
      <c r="H35" s="4">
        <v>0</v>
      </c>
      <c r="I35" s="4">
        <v>4436</v>
      </c>
      <c r="J35" s="4"/>
      <c r="K35" s="4"/>
      <c r="L35" s="4">
        <f>SUM(F35:K35)</f>
        <v>5536</v>
      </c>
      <c r="M35" s="6">
        <f>SUM(E35-L35)</f>
        <v>44464</v>
      </c>
    </row>
    <row r="36" spans="1:13" ht="21">
      <c r="A36" s="4" t="s">
        <v>42</v>
      </c>
      <c r="B36" s="4">
        <v>100000</v>
      </c>
      <c r="C36" s="4"/>
      <c r="D36" s="4"/>
      <c r="E36" s="4">
        <f>SUM(B36-C36)+D36</f>
        <v>100000</v>
      </c>
      <c r="F36" s="4">
        <v>9380</v>
      </c>
      <c r="G36" s="4">
        <v>16120</v>
      </c>
      <c r="H36" s="4">
        <v>0</v>
      </c>
      <c r="I36" s="4">
        <v>0</v>
      </c>
      <c r="J36" s="4"/>
      <c r="K36" s="4"/>
      <c r="L36" s="4">
        <f>SUM(F36:K36)</f>
        <v>25500</v>
      </c>
      <c r="M36" s="6">
        <f>SUM(E36-L36)</f>
        <v>74500</v>
      </c>
    </row>
    <row r="37" spans="1:13" ht="21">
      <c r="A37" s="4" t="s">
        <v>43</v>
      </c>
      <c r="B37" s="4">
        <v>130000</v>
      </c>
      <c r="C37" s="4"/>
      <c r="D37" s="4"/>
      <c r="E37" s="4">
        <f>SUM(B37-C37)+D37</f>
        <v>130000</v>
      </c>
      <c r="F37" s="4">
        <v>31690</v>
      </c>
      <c r="G37" s="4">
        <v>0</v>
      </c>
      <c r="H37" s="4">
        <v>0</v>
      </c>
      <c r="I37" s="4">
        <v>3016</v>
      </c>
      <c r="J37" s="4"/>
      <c r="K37" s="4"/>
      <c r="L37" s="4">
        <f>SUM(F37:K37)</f>
        <v>34706</v>
      </c>
      <c r="M37" s="6">
        <f>SUM(E37-L37)</f>
        <v>95294</v>
      </c>
    </row>
    <row r="38" spans="1:13" ht="21">
      <c r="A38" s="4" t="s">
        <v>44</v>
      </c>
      <c r="B38" s="4">
        <v>120000</v>
      </c>
      <c r="C38" s="4"/>
      <c r="D38" s="4"/>
      <c r="E38" s="4">
        <f>SUM(B38-C38)+D38</f>
        <v>120000</v>
      </c>
      <c r="F38" s="4">
        <v>42025</v>
      </c>
      <c r="G38" s="4">
        <v>3226</v>
      </c>
      <c r="H38" s="4">
        <v>0</v>
      </c>
      <c r="I38" s="4">
        <v>7060</v>
      </c>
      <c r="J38" s="4"/>
      <c r="K38" s="4"/>
      <c r="L38" s="4">
        <f>SUM(F38:K38)</f>
        <v>52311</v>
      </c>
      <c r="M38" s="6">
        <f>SUM(E38-L38)</f>
        <v>67689</v>
      </c>
    </row>
    <row r="39" spans="1:13" s="27" customFormat="1" ht="21.75" thickBot="1">
      <c r="A39" s="8" t="s">
        <v>21</v>
      </c>
      <c r="B39" s="9">
        <f>SUM(B35:B38)</f>
        <v>400000</v>
      </c>
      <c r="C39" s="9">
        <f>SUM(C35:C38)</f>
        <v>0</v>
      </c>
      <c r="D39" s="9">
        <f>SUM(D35:D38)</f>
        <v>0</v>
      </c>
      <c r="E39" s="9">
        <f>SUM(B39-C39)+D39</f>
        <v>400000</v>
      </c>
      <c r="F39" s="9">
        <f>SUM(F35:F38)</f>
        <v>84195</v>
      </c>
      <c r="G39" s="10">
        <f>SUM(G35:G38)</f>
        <v>19346</v>
      </c>
      <c r="H39" s="10">
        <f>SUM(H35:H38)</f>
        <v>0</v>
      </c>
      <c r="I39" s="9">
        <f>SUM(I35:I38)</f>
        <v>14512</v>
      </c>
      <c r="J39" s="9"/>
      <c r="K39" s="10"/>
      <c r="L39" s="9">
        <f>SUM(L35:L38)</f>
        <v>118053</v>
      </c>
      <c r="M39" s="11">
        <f>SUM(E39-L39)</f>
        <v>281947</v>
      </c>
    </row>
    <row r="40" spans="1:13" ht="21.75" thickTop="1">
      <c r="A40" s="21" t="s">
        <v>52</v>
      </c>
      <c r="B40" s="3"/>
      <c r="C40" s="3"/>
      <c r="D40" s="3"/>
      <c r="E40" s="3"/>
      <c r="F40" s="3"/>
      <c r="G40" s="3"/>
      <c r="H40" s="20"/>
      <c r="I40" s="3"/>
      <c r="J40" s="3"/>
      <c r="K40" s="3"/>
      <c r="L40" s="3"/>
      <c r="M40" s="3"/>
    </row>
    <row r="41" spans="1:13" ht="19.5" customHeight="1">
      <c r="A41" s="4" t="s">
        <v>40</v>
      </c>
      <c r="B41" s="4"/>
      <c r="C41" s="4"/>
      <c r="D41" s="4"/>
      <c r="E41" s="4"/>
      <c r="F41" s="4"/>
      <c r="G41" s="4"/>
      <c r="H41" s="22"/>
      <c r="I41" s="4"/>
      <c r="J41" s="4"/>
      <c r="K41" s="4"/>
      <c r="L41" s="4"/>
      <c r="M41" s="6"/>
    </row>
    <row r="42" spans="1:13" ht="21">
      <c r="A42" s="4" t="s">
        <v>41</v>
      </c>
      <c r="B42" s="4">
        <v>25000</v>
      </c>
      <c r="C42" s="4"/>
      <c r="D42" s="4"/>
      <c r="E42" s="4">
        <f>SUM(B42-C42)+D42</f>
        <v>25000</v>
      </c>
      <c r="F42" s="4">
        <v>0</v>
      </c>
      <c r="G42" s="4">
        <v>0</v>
      </c>
      <c r="H42" s="4">
        <v>0</v>
      </c>
      <c r="I42" s="4">
        <v>0</v>
      </c>
      <c r="J42" s="4"/>
      <c r="K42" s="4"/>
      <c r="L42" s="4">
        <f>SUM(F42:K42)</f>
        <v>0</v>
      </c>
      <c r="M42" s="6">
        <f>SUM(E42-L42)</f>
        <v>25000</v>
      </c>
    </row>
    <row r="43" spans="1:13" ht="21.75" thickBot="1">
      <c r="A43" s="8" t="s">
        <v>140</v>
      </c>
      <c r="B43" s="9">
        <f aca="true" t="shared" si="0" ref="B43:G43">SUM(B42)</f>
        <v>25000</v>
      </c>
      <c r="C43" s="9">
        <f t="shared" si="0"/>
        <v>0</v>
      </c>
      <c r="D43" s="9">
        <f t="shared" si="0"/>
        <v>0</v>
      </c>
      <c r="E43" s="9">
        <f t="shared" si="0"/>
        <v>25000</v>
      </c>
      <c r="F43" s="9">
        <f t="shared" si="0"/>
        <v>0</v>
      </c>
      <c r="G43" s="9">
        <f t="shared" si="0"/>
        <v>0</v>
      </c>
      <c r="H43" s="9">
        <f>SUM(H42)</f>
        <v>0</v>
      </c>
      <c r="I43" s="9">
        <f>SUM(I42)</f>
        <v>0</v>
      </c>
      <c r="J43" s="9"/>
      <c r="K43" s="9"/>
      <c r="L43" s="9">
        <f>SUM(L42)</f>
        <v>0</v>
      </c>
      <c r="M43" s="11">
        <f>SUM(M42)</f>
        <v>25000</v>
      </c>
    </row>
    <row r="44" spans="1:13" ht="21" customHeight="1" thickTop="1">
      <c r="A44" s="4" t="s">
        <v>42</v>
      </c>
      <c r="B44" s="4"/>
      <c r="C44" s="4"/>
      <c r="D44" s="4"/>
      <c r="E44" s="4"/>
      <c r="F44" s="29"/>
      <c r="G44" s="4"/>
      <c r="H44" s="4"/>
      <c r="I44" s="4"/>
      <c r="J44" s="4"/>
      <c r="K44" s="4"/>
      <c r="L44" s="4"/>
      <c r="M44" s="6"/>
    </row>
    <row r="45" spans="1:13" ht="21">
      <c r="A45" s="4" t="s">
        <v>45</v>
      </c>
      <c r="B45" s="4">
        <v>400000</v>
      </c>
      <c r="C45" s="4"/>
      <c r="D45" s="4"/>
      <c r="E45" s="4">
        <f>SUM(B45-C45)+D45</f>
        <v>400000</v>
      </c>
      <c r="F45" s="29">
        <v>0</v>
      </c>
      <c r="G45" s="4">
        <v>0</v>
      </c>
      <c r="H45" s="4">
        <v>0</v>
      </c>
      <c r="I45" s="4">
        <v>0</v>
      </c>
      <c r="J45" s="4"/>
      <c r="K45" s="4"/>
      <c r="L45" s="4">
        <v>0</v>
      </c>
      <c r="M45" s="6">
        <f>SUM(E45-L45)</f>
        <v>400000</v>
      </c>
    </row>
    <row r="46" spans="1:13" ht="21.75" thickBot="1">
      <c r="A46" s="8" t="s">
        <v>140</v>
      </c>
      <c r="B46" s="9">
        <f aca="true" t="shared" si="1" ref="B46:G46">SUM(B45)</f>
        <v>400000</v>
      </c>
      <c r="C46" s="9">
        <f t="shared" si="1"/>
        <v>0</v>
      </c>
      <c r="D46" s="9">
        <f t="shared" si="1"/>
        <v>0</v>
      </c>
      <c r="E46" s="9">
        <f t="shared" si="1"/>
        <v>400000</v>
      </c>
      <c r="F46" s="9">
        <f t="shared" si="1"/>
        <v>0</v>
      </c>
      <c r="G46" s="9">
        <f t="shared" si="1"/>
        <v>0</v>
      </c>
      <c r="H46" s="9">
        <f>SUM(H45)</f>
        <v>0</v>
      </c>
      <c r="I46" s="9">
        <f>SUM(I45)</f>
        <v>0</v>
      </c>
      <c r="J46" s="9"/>
      <c r="K46" s="9"/>
      <c r="L46" s="9">
        <f>SUM(L45)</f>
        <v>0</v>
      </c>
      <c r="M46" s="11">
        <f>SUM(M45)</f>
        <v>400000</v>
      </c>
    </row>
    <row r="47" spans="1:13" ht="21.75" thickTop="1">
      <c r="A47" s="4" t="s">
        <v>43</v>
      </c>
      <c r="B47" s="4"/>
      <c r="C47" s="4"/>
      <c r="D47" s="4"/>
      <c r="E47" s="4"/>
      <c r="F47" s="29"/>
      <c r="G47" s="4"/>
      <c r="H47" s="22"/>
      <c r="I47" s="4"/>
      <c r="J47" s="4"/>
      <c r="K47" s="4"/>
      <c r="L47" s="22"/>
      <c r="M47" s="6"/>
    </row>
    <row r="48" spans="1:13" ht="21">
      <c r="A48" s="4" t="s">
        <v>46</v>
      </c>
      <c r="B48" s="24">
        <v>300000</v>
      </c>
      <c r="C48" s="24"/>
      <c r="D48" s="24"/>
      <c r="E48" s="4">
        <f>B48+D48-C48</f>
        <v>300000</v>
      </c>
      <c r="F48" s="29">
        <v>0</v>
      </c>
      <c r="G48" s="5">
        <v>0</v>
      </c>
      <c r="H48" s="22">
        <v>0</v>
      </c>
      <c r="I48" s="4">
        <v>0</v>
      </c>
      <c r="J48" s="4"/>
      <c r="K48" s="4"/>
      <c r="L48" s="22">
        <v>0</v>
      </c>
      <c r="M48" s="6">
        <f>E48-(SUM(F48:K48))</f>
        <v>300000</v>
      </c>
    </row>
    <row r="49" spans="1:13" ht="21">
      <c r="A49" s="4" t="s">
        <v>47</v>
      </c>
      <c r="B49" s="4">
        <v>100000</v>
      </c>
      <c r="C49" s="4"/>
      <c r="D49" s="4"/>
      <c r="E49" s="4">
        <f>B49+D49-C49</f>
        <v>100000</v>
      </c>
      <c r="F49" s="29">
        <v>0</v>
      </c>
      <c r="G49" s="4">
        <v>0</v>
      </c>
      <c r="H49" s="4">
        <v>0</v>
      </c>
      <c r="I49" s="4">
        <v>0</v>
      </c>
      <c r="J49" s="4"/>
      <c r="K49" s="4"/>
      <c r="L49" s="4">
        <v>0</v>
      </c>
      <c r="M49" s="6">
        <f>E49-(SUM(F49:K49))</f>
        <v>100000</v>
      </c>
    </row>
    <row r="50" spans="1:13" ht="21.75" thickBot="1">
      <c r="A50" s="8" t="s">
        <v>140</v>
      </c>
      <c r="B50" s="9">
        <f aca="true" t="shared" si="2" ref="B50:G50">SUM(B48:B49)</f>
        <v>400000</v>
      </c>
      <c r="C50" s="9">
        <f t="shared" si="2"/>
        <v>0</v>
      </c>
      <c r="D50" s="9">
        <f t="shared" si="2"/>
        <v>0</v>
      </c>
      <c r="E50" s="9">
        <f t="shared" si="2"/>
        <v>400000</v>
      </c>
      <c r="F50" s="9">
        <f t="shared" si="2"/>
        <v>0</v>
      </c>
      <c r="G50" s="9">
        <f t="shared" si="2"/>
        <v>0</v>
      </c>
      <c r="H50" s="9">
        <f>SUM(H48:H49)</f>
        <v>0</v>
      </c>
      <c r="I50" s="9">
        <f>SUM(I48:I49)</f>
        <v>0</v>
      </c>
      <c r="J50" s="9"/>
      <c r="K50" s="9"/>
      <c r="L50" s="9">
        <f>SUM(L48:L49)</f>
        <v>0</v>
      </c>
      <c r="M50" s="11">
        <f>SUM(M48:M49)</f>
        <v>400000</v>
      </c>
    </row>
    <row r="51" spans="1:13" ht="21.75" thickTop="1">
      <c r="A51" s="4" t="s">
        <v>44</v>
      </c>
      <c r="B51" s="4"/>
      <c r="C51" s="4"/>
      <c r="D51" s="4"/>
      <c r="E51" s="4"/>
      <c r="F51" s="29"/>
      <c r="G51" s="4"/>
      <c r="H51" s="22"/>
      <c r="I51" s="4"/>
      <c r="J51" s="4"/>
      <c r="K51" s="4"/>
      <c r="L51" s="22"/>
      <c r="M51" s="6"/>
    </row>
    <row r="52" spans="1:13" ht="21">
      <c r="A52" s="4" t="s">
        <v>20</v>
      </c>
      <c r="B52" s="4">
        <v>200000</v>
      </c>
      <c r="C52" s="4">
        <v>54000</v>
      </c>
      <c r="D52" s="4"/>
      <c r="E52" s="4">
        <f>B52+D52-C52</f>
        <v>146000</v>
      </c>
      <c r="F52" s="29">
        <v>0</v>
      </c>
      <c r="G52" s="5">
        <v>0</v>
      </c>
      <c r="H52" s="22">
        <v>0</v>
      </c>
      <c r="I52" s="4">
        <v>0</v>
      </c>
      <c r="J52" s="4"/>
      <c r="K52" s="4"/>
      <c r="L52" s="22">
        <v>0</v>
      </c>
      <c r="M52" s="6">
        <f>E52-(SUM(F52:K52))</f>
        <v>146000</v>
      </c>
    </row>
    <row r="53" spans="1:13" ht="21.75" thickBot="1">
      <c r="A53" s="8" t="s">
        <v>140</v>
      </c>
      <c r="B53" s="9">
        <f>SUM(B52)</f>
        <v>200000</v>
      </c>
      <c r="C53" s="9">
        <f>SUM(C52)</f>
        <v>54000</v>
      </c>
      <c r="D53" s="9"/>
      <c r="E53" s="9">
        <f>SUM(E52)</f>
        <v>146000</v>
      </c>
      <c r="F53" s="9">
        <f>SUM(F52)</f>
        <v>0</v>
      </c>
      <c r="G53" s="9">
        <f>SUM(G52)</f>
        <v>0</v>
      </c>
      <c r="H53" s="9">
        <f>SUM(H52)</f>
        <v>0</v>
      </c>
      <c r="I53" s="9">
        <f>SUM(I52)</f>
        <v>0</v>
      </c>
      <c r="J53" s="9"/>
      <c r="K53" s="9"/>
      <c r="L53" s="9">
        <f>SUM(L52)</f>
        <v>0</v>
      </c>
      <c r="M53" s="9">
        <f>SUM(M52)</f>
        <v>146000</v>
      </c>
    </row>
    <row r="54" spans="1:13" ht="22.5" thickBot="1" thickTop="1">
      <c r="A54" s="8" t="s">
        <v>11</v>
      </c>
      <c r="B54" s="9">
        <f aca="true" t="shared" si="3" ref="B54:I54">SUM(B53+B50+B46+B43)</f>
        <v>1025000</v>
      </c>
      <c r="C54" s="9">
        <f t="shared" si="3"/>
        <v>54000</v>
      </c>
      <c r="D54" s="9">
        <f t="shared" si="3"/>
        <v>0</v>
      </c>
      <c r="E54" s="9">
        <f t="shared" si="3"/>
        <v>971000</v>
      </c>
      <c r="F54" s="9">
        <f t="shared" si="3"/>
        <v>0</v>
      </c>
      <c r="G54" s="9">
        <f t="shared" si="3"/>
        <v>0</v>
      </c>
      <c r="H54" s="9">
        <f t="shared" si="3"/>
        <v>0</v>
      </c>
      <c r="I54" s="9">
        <f t="shared" si="3"/>
        <v>0</v>
      </c>
      <c r="J54" s="9"/>
      <c r="K54" s="9"/>
      <c r="L54" s="9">
        <f>SUM(L53+L50+L46+L43)</f>
        <v>0</v>
      </c>
      <c r="M54" s="9">
        <f>SUM(M53+M50+M46+M43)</f>
        <v>971000</v>
      </c>
    </row>
    <row r="55" spans="1:13" ht="22.5" thickBot="1" thickTop="1">
      <c r="A55" s="8" t="s">
        <v>120</v>
      </c>
      <c r="B55" s="9">
        <f aca="true" t="shared" si="4" ref="B55:I55">SUM(B54+B39)</f>
        <v>1425000</v>
      </c>
      <c r="C55" s="9">
        <f t="shared" si="4"/>
        <v>54000</v>
      </c>
      <c r="D55" s="9">
        <f t="shared" si="4"/>
        <v>0</v>
      </c>
      <c r="E55" s="9">
        <f t="shared" si="4"/>
        <v>1371000</v>
      </c>
      <c r="F55" s="9">
        <f t="shared" si="4"/>
        <v>84195</v>
      </c>
      <c r="G55" s="9">
        <f t="shared" si="4"/>
        <v>19346</v>
      </c>
      <c r="H55" s="9">
        <f t="shared" si="4"/>
        <v>0</v>
      </c>
      <c r="I55" s="9">
        <f t="shared" si="4"/>
        <v>14512</v>
      </c>
      <c r="J55" s="9"/>
      <c r="K55" s="9"/>
      <c r="L55" s="9">
        <f>SUM(L54+L39)</f>
        <v>118053</v>
      </c>
      <c r="M55" s="9">
        <f>SUM(M54+M39)</f>
        <v>1252947</v>
      </c>
    </row>
    <row r="56" spans="1:13" ht="23.25" customHeight="1" thickTop="1">
      <c r="A56" s="52" t="s">
        <v>24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24" customHeight="1">
      <c r="A57" s="52" t="s">
        <v>49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ht="24" customHeight="1">
      <c r="A58" s="1" t="s">
        <v>48</v>
      </c>
    </row>
    <row r="59" spans="1:13" ht="21">
      <c r="A59" s="55" t="s">
        <v>0</v>
      </c>
      <c r="B59" s="55" t="s">
        <v>1</v>
      </c>
      <c r="C59" s="55" t="s">
        <v>2</v>
      </c>
      <c r="D59" s="57" t="s">
        <v>3</v>
      </c>
      <c r="E59" s="55" t="s">
        <v>4</v>
      </c>
      <c r="F59" s="55" t="s">
        <v>22</v>
      </c>
      <c r="G59" s="55"/>
      <c r="H59" s="55"/>
      <c r="I59" s="55"/>
      <c r="J59" s="55"/>
      <c r="K59" s="55"/>
      <c r="L59" s="55" t="s">
        <v>5</v>
      </c>
      <c r="M59" s="55" t="s">
        <v>6</v>
      </c>
    </row>
    <row r="60" spans="1:13" ht="21.75" thickBot="1">
      <c r="A60" s="56"/>
      <c r="B60" s="56"/>
      <c r="C60" s="56"/>
      <c r="D60" s="58"/>
      <c r="E60" s="56"/>
      <c r="F60" s="19" t="s">
        <v>158</v>
      </c>
      <c r="G60" s="19" t="s">
        <v>159</v>
      </c>
      <c r="H60" s="19" t="s">
        <v>132</v>
      </c>
      <c r="I60" s="19" t="s">
        <v>133</v>
      </c>
      <c r="J60" s="19" t="s">
        <v>134</v>
      </c>
      <c r="K60" s="19" t="s">
        <v>135</v>
      </c>
      <c r="L60" s="56"/>
      <c r="M60" s="56"/>
    </row>
    <row r="61" spans="1:13" ht="21.75" thickTop="1">
      <c r="A61" s="21" t="s">
        <v>146</v>
      </c>
      <c r="B61" s="3"/>
      <c r="C61" s="3"/>
      <c r="D61" s="3"/>
      <c r="E61" s="3"/>
      <c r="F61" s="3"/>
      <c r="G61" s="3"/>
      <c r="H61" s="20"/>
      <c r="I61" s="3"/>
      <c r="J61" s="3"/>
      <c r="K61" s="3"/>
      <c r="L61" s="3"/>
      <c r="M61" s="3"/>
    </row>
    <row r="62" spans="1:13" ht="21">
      <c r="A62" s="4" t="s">
        <v>54</v>
      </c>
      <c r="B62" s="4">
        <v>232800</v>
      </c>
      <c r="C62" s="4"/>
      <c r="D62" s="4"/>
      <c r="E62" s="4">
        <f>SUM(B62-C62)+D62</f>
        <v>232800</v>
      </c>
      <c r="F62" s="4">
        <v>0</v>
      </c>
      <c r="G62" s="4">
        <v>0</v>
      </c>
      <c r="H62" s="4">
        <v>0</v>
      </c>
      <c r="I62" s="4">
        <v>0</v>
      </c>
      <c r="J62" s="4"/>
      <c r="K62" s="4"/>
      <c r="L62" s="4">
        <f>SUM(F62:K62)</f>
        <v>0</v>
      </c>
      <c r="M62" s="6">
        <f>SUM(E62-L62)</f>
        <v>232800</v>
      </c>
    </row>
    <row r="63" spans="1:13" s="27" customFormat="1" ht="21.75" thickBot="1">
      <c r="A63" s="8" t="s">
        <v>127</v>
      </c>
      <c r="B63" s="9">
        <f>SUM(B62:B62)</f>
        <v>232800</v>
      </c>
      <c r="C63" s="9">
        <f>SUM(C62:C62)</f>
        <v>0</v>
      </c>
      <c r="D63" s="9">
        <f>SUM(D62:D62)</f>
        <v>0</v>
      </c>
      <c r="E63" s="9">
        <f>SUM(B63-C63)+D63</f>
        <v>232800</v>
      </c>
      <c r="F63" s="9">
        <f>SUM(F62:F62)</f>
        <v>0</v>
      </c>
      <c r="G63" s="10">
        <f>SUM(G62)</f>
        <v>0</v>
      </c>
      <c r="H63" s="10">
        <f>SUM(H62)</f>
        <v>0</v>
      </c>
      <c r="I63" s="9">
        <f>SUM(I62)</f>
        <v>0</v>
      </c>
      <c r="J63" s="9"/>
      <c r="K63" s="10"/>
      <c r="L63" s="9">
        <f>SUM(L62:L62)</f>
        <v>0</v>
      </c>
      <c r="M63" s="11">
        <f>SUM(E63-L63)</f>
        <v>232800</v>
      </c>
    </row>
    <row r="64" spans="1:13" ht="21.75" thickTop="1">
      <c r="A64" s="21" t="s">
        <v>50</v>
      </c>
      <c r="B64" s="3"/>
      <c r="C64" s="3"/>
      <c r="D64" s="3"/>
      <c r="E64" s="3"/>
      <c r="F64" s="3"/>
      <c r="G64" s="3"/>
      <c r="H64" s="20"/>
      <c r="I64" s="3"/>
      <c r="J64" s="3"/>
      <c r="K64" s="3"/>
      <c r="L64" s="3"/>
      <c r="M64" s="3"/>
    </row>
    <row r="65" spans="1:13" ht="21">
      <c r="A65" s="4" t="s">
        <v>40</v>
      </c>
      <c r="B65" s="3"/>
      <c r="C65" s="3"/>
      <c r="D65" s="3"/>
      <c r="E65" s="3"/>
      <c r="F65" s="3"/>
      <c r="G65" s="3"/>
      <c r="H65" s="20"/>
      <c r="I65" s="3"/>
      <c r="J65" s="3"/>
      <c r="K65" s="3"/>
      <c r="L65" s="3"/>
      <c r="M65" s="3"/>
    </row>
    <row r="66" spans="1:13" ht="21">
      <c r="A66" s="4" t="s">
        <v>141</v>
      </c>
      <c r="B66" s="4">
        <v>30000</v>
      </c>
      <c r="C66" s="4"/>
      <c r="D66" s="4"/>
      <c r="E66" s="4">
        <f>SUM(B66-C66)+D66</f>
        <v>30000</v>
      </c>
      <c r="F66" s="4">
        <v>0</v>
      </c>
      <c r="G66" s="4">
        <v>6000</v>
      </c>
      <c r="H66" s="4">
        <v>4000</v>
      </c>
      <c r="I66" s="4">
        <v>0</v>
      </c>
      <c r="J66" s="4"/>
      <c r="K66" s="4"/>
      <c r="L66" s="4">
        <f>SUM(F66:K66)</f>
        <v>10000</v>
      </c>
      <c r="M66" s="6">
        <f>SUM(E66-L66)</f>
        <v>20000</v>
      </c>
    </row>
    <row r="67" spans="1:13" ht="21">
      <c r="A67" s="4" t="s">
        <v>142</v>
      </c>
      <c r="B67" s="4">
        <v>60000</v>
      </c>
      <c r="C67" s="4"/>
      <c r="D67" s="4"/>
      <c r="E67" s="4">
        <f>SUM(B67-C67)+D67</f>
        <v>60000</v>
      </c>
      <c r="F67" s="4">
        <v>0</v>
      </c>
      <c r="G67" s="4">
        <v>0</v>
      </c>
      <c r="H67" s="4">
        <v>0</v>
      </c>
      <c r="I67" s="4">
        <v>0</v>
      </c>
      <c r="J67" s="4"/>
      <c r="K67" s="4"/>
      <c r="L67" s="4">
        <f>SUM(F67:K67)</f>
        <v>0</v>
      </c>
      <c r="M67" s="6">
        <f>SUM(E67-L67)</f>
        <v>60000</v>
      </c>
    </row>
    <row r="68" spans="1:13" s="27" customFormat="1" ht="21.75" thickBot="1">
      <c r="A68" s="8" t="s">
        <v>140</v>
      </c>
      <c r="B68" s="9">
        <f>SUM(B64:B67)</f>
        <v>90000</v>
      </c>
      <c r="C68" s="9">
        <f>SUM(C64:C67)</f>
        <v>0</v>
      </c>
      <c r="D68" s="9">
        <f>SUM(D64:D67)</f>
        <v>0</v>
      </c>
      <c r="E68" s="9">
        <f>SUM(B68-C68)+D68</f>
        <v>90000</v>
      </c>
      <c r="F68" s="9">
        <f>SUM(F64:F67)</f>
        <v>0</v>
      </c>
      <c r="G68" s="10">
        <f>SUM(G66:G67)</f>
        <v>6000</v>
      </c>
      <c r="H68" s="10">
        <f>SUM(H66:H67)</f>
        <v>4000</v>
      </c>
      <c r="I68" s="9">
        <f>SUM(I66:I67)</f>
        <v>0</v>
      </c>
      <c r="J68" s="9"/>
      <c r="K68" s="10"/>
      <c r="L68" s="9">
        <f>SUM(L64:L67)</f>
        <v>10000</v>
      </c>
      <c r="M68" s="11">
        <f>SUM(E68-L68)</f>
        <v>80000</v>
      </c>
    </row>
    <row r="69" spans="1:13" s="27" customFormat="1" ht="21.75" thickTop="1">
      <c r="A69" s="4" t="s">
        <v>42</v>
      </c>
      <c r="B69" s="40"/>
      <c r="C69" s="40"/>
      <c r="D69" s="40"/>
      <c r="E69" s="40"/>
      <c r="F69" s="40"/>
      <c r="G69" s="41"/>
      <c r="H69" s="41"/>
      <c r="I69" s="40"/>
      <c r="J69" s="40"/>
      <c r="K69" s="41"/>
      <c r="L69" s="40"/>
      <c r="M69" s="42"/>
    </row>
    <row r="70" spans="1:13" ht="21">
      <c r="A70" s="4" t="s">
        <v>141</v>
      </c>
      <c r="B70" s="4">
        <v>10000</v>
      </c>
      <c r="C70" s="4"/>
      <c r="D70" s="4"/>
      <c r="E70" s="4">
        <f>SUM(B70-C70)+D70</f>
        <v>10000</v>
      </c>
      <c r="F70" s="4">
        <v>0</v>
      </c>
      <c r="G70" s="4">
        <v>0</v>
      </c>
      <c r="H70" s="4">
        <v>0</v>
      </c>
      <c r="I70" s="4">
        <v>0</v>
      </c>
      <c r="J70" s="4"/>
      <c r="K70" s="4"/>
      <c r="L70" s="4">
        <v>0</v>
      </c>
      <c r="M70" s="6">
        <f>SUM(E70-L70)</f>
        <v>10000</v>
      </c>
    </row>
    <row r="71" spans="1:13" ht="21">
      <c r="A71" s="4" t="s">
        <v>142</v>
      </c>
      <c r="B71" s="4">
        <v>11000</v>
      </c>
      <c r="C71" s="4"/>
      <c r="D71" s="4"/>
      <c r="E71" s="4">
        <f>SUM(B71-C71)+D71</f>
        <v>11000</v>
      </c>
      <c r="F71" s="4">
        <v>0</v>
      </c>
      <c r="G71" s="4">
        <v>0</v>
      </c>
      <c r="H71" s="4">
        <v>0</v>
      </c>
      <c r="I71" s="4">
        <v>0</v>
      </c>
      <c r="J71" s="4"/>
      <c r="K71" s="4"/>
      <c r="L71" s="4">
        <v>0</v>
      </c>
      <c r="M71" s="6">
        <f>SUM(E71-L71)</f>
        <v>11000</v>
      </c>
    </row>
    <row r="72" spans="1:13" s="27" customFormat="1" ht="21.75" thickBot="1">
      <c r="A72" s="8" t="s">
        <v>140</v>
      </c>
      <c r="B72" s="9">
        <f>SUM(B70:B71)</f>
        <v>21000</v>
      </c>
      <c r="C72" s="9">
        <f>SUM(C70:C71)</f>
        <v>0</v>
      </c>
      <c r="D72" s="9">
        <f>SUM(D70:D71)</f>
        <v>0</v>
      </c>
      <c r="E72" s="9">
        <f>SUM(B72-C72)+D72</f>
        <v>21000</v>
      </c>
      <c r="F72" s="9">
        <f>SUM(F68:F71)</f>
        <v>0</v>
      </c>
      <c r="G72" s="10">
        <f>SUM(G70:G71)</f>
        <v>0</v>
      </c>
      <c r="H72" s="10">
        <f>SUM(H70:H71)</f>
        <v>0</v>
      </c>
      <c r="I72" s="9">
        <f>SUM(I70:I71)</f>
        <v>0</v>
      </c>
      <c r="J72" s="9"/>
      <c r="K72" s="10"/>
      <c r="L72" s="9">
        <f>SUM(L70:L71)</f>
        <v>0</v>
      </c>
      <c r="M72" s="11">
        <f>SUM(E72-L72)</f>
        <v>21000</v>
      </c>
    </row>
    <row r="73" spans="1:13" ht="21.75" thickTop="1">
      <c r="A73" s="4" t="s">
        <v>43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9"/>
    </row>
    <row r="74" spans="1:13" ht="21">
      <c r="A74" s="4" t="s">
        <v>141</v>
      </c>
      <c r="B74" s="4">
        <v>141000</v>
      </c>
      <c r="C74" s="4">
        <v>5000</v>
      </c>
      <c r="D74" s="4"/>
      <c r="E74" s="4">
        <f>SUM(B74-C74)+D74</f>
        <v>136000</v>
      </c>
      <c r="F74" s="4">
        <v>0</v>
      </c>
      <c r="G74" s="4">
        <v>3200</v>
      </c>
      <c r="H74" s="4">
        <v>0</v>
      </c>
      <c r="I74" s="4">
        <v>0</v>
      </c>
      <c r="J74" s="4"/>
      <c r="K74" s="4"/>
      <c r="L74" s="4">
        <f>SUM(F74:K74)</f>
        <v>3200</v>
      </c>
      <c r="M74" s="6">
        <f>SUM(E74-L74)</f>
        <v>132800</v>
      </c>
    </row>
    <row r="75" spans="1:13" ht="21">
      <c r="A75" s="4" t="s">
        <v>143</v>
      </c>
      <c r="B75" s="4">
        <v>13500</v>
      </c>
      <c r="C75" s="4"/>
      <c r="D75" s="4">
        <v>5000</v>
      </c>
      <c r="E75" s="4">
        <f>SUM(B75-C75)+D75</f>
        <v>18500</v>
      </c>
      <c r="F75" s="4">
        <v>0</v>
      </c>
      <c r="G75" s="4">
        <v>0</v>
      </c>
      <c r="H75" s="4">
        <v>0</v>
      </c>
      <c r="I75" s="4">
        <v>0</v>
      </c>
      <c r="J75" s="4"/>
      <c r="K75" s="4"/>
      <c r="L75" s="4">
        <f>SUM(F75:K75)</f>
        <v>0</v>
      </c>
      <c r="M75" s="6">
        <f>SUM(E75-L75)</f>
        <v>18500</v>
      </c>
    </row>
    <row r="76" spans="1:13" ht="21">
      <c r="A76" s="4" t="s">
        <v>144</v>
      </c>
      <c r="B76" s="4">
        <v>14300</v>
      </c>
      <c r="C76" s="4"/>
      <c r="D76" s="4"/>
      <c r="E76" s="4">
        <f>SUM(B76-C76)+D76</f>
        <v>14300</v>
      </c>
      <c r="F76" s="4">
        <v>0</v>
      </c>
      <c r="G76" s="4">
        <v>0</v>
      </c>
      <c r="H76" s="4">
        <v>0</v>
      </c>
      <c r="I76" s="4">
        <v>0</v>
      </c>
      <c r="J76" s="4"/>
      <c r="K76" s="4"/>
      <c r="L76" s="4">
        <f>SUM(F76:K76)</f>
        <v>0</v>
      </c>
      <c r="M76" s="6">
        <f>SUM(E76-L76)</f>
        <v>14300</v>
      </c>
    </row>
    <row r="77" spans="1:13" s="27" customFormat="1" ht="21.75" thickBot="1">
      <c r="A77" s="8" t="s">
        <v>140</v>
      </c>
      <c r="B77" s="9">
        <f>SUM(B74:B76)</f>
        <v>168800</v>
      </c>
      <c r="C77" s="9">
        <f>SUM(C74:C76)</f>
        <v>5000</v>
      </c>
      <c r="D77" s="9">
        <f>SUM(D74:D76)</f>
        <v>5000</v>
      </c>
      <c r="E77" s="9">
        <f>SUM(B77-C77)+D77</f>
        <v>168800</v>
      </c>
      <c r="F77" s="9">
        <f>SUM(F73:F76)</f>
        <v>0</v>
      </c>
      <c r="G77" s="10">
        <f>SUM(G74:G76)</f>
        <v>3200</v>
      </c>
      <c r="H77" s="10">
        <f>SUM(H74:H76)</f>
        <v>0</v>
      </c>
      <c r="I77" s="9">
        <f>SUM(I74:I76)</f>
        <v>0</v>
      </c>
      <c r="J77" s="9"/>
      <c r="K77" s="10"/>
      <c r="L77" s="9">
        <f>SUM(L73:L76)</f>
        <v>3200</v>
      </c>
      <c r="M77" s="11">
        <f>SUM(E77-L77)</f>
        <v>165600</v>
      </c>
    </row>
    <row r="78" spans="1:13" ht="21.75" thickTop="1">
      <c r="A78" s="4" t="s">
        <v>44</v>
      </c>
      <c r="B78" s="3"/>
      <c r="C78" s="3"/>
      <c r="D78" s="3"/>
      <c r="E78" s="3"/>
      <c r="F78" s="3"/>
      <c r="G78" s="3"/>
      <c r="H78" s="20"/>
      <c r="I78" s="3"/>
      <c r="J78" s="3"/>
      <c r="K78" s="3"/>
      <c r="L78" s="3"/>
      <c r="M78" s="3"/>
    </row>
    <row r="79" spans="1:13" ht="20.25" customHeight="1">
      <c r="A79" s="4" t="s">
        <v>141</v>
      </c>
      <c r="B79" s="4">
        <v>64300</v>
      </c>
      <c r="C79" s="4">
        <v>19700</v>
      </c>
      <c r="D79" s="4"/>
      <c r="E79" s="4">
        <f>SUM(B79-C79)+D79</f>
        <v>44600</v>
      </c>
      <c r="F79" s="4">
        <v>6480</v>
      </c>
      <c r="G79" s="4">
        <v>17820</v>
      </c>
      <c r="H79" s="4">
        <v>0</v>
      </c>
      <c r="I79" s="4">
        <v>0</v>
      </c>
      <c r="J79" s="4"/>
      <c r="K79" s="4"/>
      <c r="L79" s="4">
        <f>SUM(F79:K79)</f>
        <v>24300</v>
      </c>
      <c r="M79" s="6">
        <f>SUM(E79-L79)</f>
        <v>20300</v>
      </c>
    </row>
    <row r="80" spans="1:13" ht="20.25" customHeight="1">
      <c r="A80" s="4" t="s">
        <v>143</v>
      </c>
      <c r="B80" s="4"/>
      <c r="C80" s="4"/>
      <c r="D80" s="4">
        <v>14300</v>
      </c>
      <c r="E80" s="4">
        <f>SUM(B80-C80)+D80</f>
        <v>14300</v>
      </c>
      <c r="F80" s="4">
        <v>3180</v>
      </c>
      <c r="G80" s="4">
        <v>2160</v>
      </c>
      <c r="H80" s="4">
        <v>0</v>
      </c>
      <c r="I80" s="4">
        <v>0</v>
      </c>
      <c r="J80" s="4"/>
      <c r="K80" s="4"/>
      <c r="L80" s="4">
        <f>SUM(F80:K80)</f>
        <v>5340</v>
      </c>
      <c r="M80" s="6">
        <f>SUM(E80-L80)</f>
        <v>8960</v>
      </c>
    </row>
    <row r="81" spans="1:13" ht="21">
      <c r="A81" s="4" t="s">
        <v>144</v>
      </c>
      <c r="B81" s="24">
        <v>84400</v>
      </c>
      <c r="C81" s="24"/>
      <c r="D81" s="24">
        <v>5400</v>
      </c>
      <c r="E81" s="24">
        <f>SUM(B81-C81)+D81</f>
        <v>89800</v>
      </c>
      <c r="F81" s="24">
        <v>0</v>
      </c>
      <c r="G81" s="24">
        <v>8800</v>
      </c>
      <c r="H81" s="24">
        <v>0</v>
      </c>
      <c r="I81" s="24">
        <v>0</v>
      </c>
      <c r="J81" s="24"/>
      <c r="K81" s="24"/>
      <c r="L81" s="24">
        <f>SUM(F81:K81)</f>
        <v>8800</v>
      </c>
      <c r="M81" s="34">
        <f>SUM(E81-L81)</f>
        <v>81000</v>
      </c>
    </row>
    <row r="82" spans="1:13" s="27" customFormat="1" ht="21.75" thickBot="1">
      <c r="A82" s="8" t="s">
        <v>140</v>
      </c>
      <c r="B82" s="9">
        <f>SUM(B79:B81)</f>
        <v>148700</v>
      </c>
      <c r="C82" s="9">
        <f>SUM(C79:C81)</f>
        <v>19700</v>
      </c>
      <c r="D82" s="9">
        <f>SUM(D79:D81)</f>
        <v>19700</v>
      </c>
      <c r="E82" s="9">
        <f>SUM(B82-C82)+D82</f>
        <v>148700</v>
      </c>
      <c r="F82" s="9">
        <f>SUM(F67:F81)</f>
        <v>9660</v>
      </c>
      <c r="G82" s="10">
        <f>SUM(G79:G81)</f>
        <v>28780</v>
      </c>
      <c r="H82" s="10">
        <f>SUM(H79:H81)</f>
        <v>0</v>
      </c>
      <c r="I82" s="10">
        <f>SUM(I79:I81)</f>
        <v>0</v>
      </c>
      <c r="J82" s="10"/>
      <c r="K82" s="10"/>
      <c r="L82" s="9">
        <f>SUM(L79:L81)</f>
        <v>38440</v>
      </c>
      <c r="M82" s="11">
        <f>SUM(E82-L82)</f>
        <v>110260</v>
      </c>
    </row>
    <row r="83" spans="1:13" s="27" customFormat="1" ht="22.5" thickBot="1" thickTop="1">
      <c r="A83" s="8" t="s">
        <v>21</v>
      </c>
      <c r="B83" s="9">
        <f>SUM(B82+B77+B72+B68)</f>
        <v>428500</v>
      </c>
      <c r="C83" s="9">
        <f>SUM(C82+C77+C72+C68)</f>
        <v>24700</v>
      </c>
      <c r="D83" s="9">
        <f>SUM(D82+D77+D72+D68)</f>
        <v>24700</v>
      </c>
      <c r="E83" s="9">
        <f>SUM(B83-C83)+D83</f>
        <v>428500</v>
      </c>
      <c r="F83" s="9">
        <f>SUM(F78:F82)</f>
        <v>19320</v>
      </c>
      <c r="G83" s="9">
        <f>SUM(G78:G82)</f>
        <v>57560</v>
      </c>
      <c r="H83" s="9">
        <f>SUM(H82+H77+H72+H68)</f>
        <v>4000</v>
      </c>
      <c r="I83" s="9">
        <f>SUM(I82+I77+I72+I68)</f>
        <v>0</v>
      </c>
      <c r="J83" s="9"/>
      <c r="K83" s="9"/>
      <c r="L83" s="9">
        <f>SUM(L78:L82)</f>
        <v>76880</v>
      </c>
      <c r="M83" s="11">
        <f>SUM(E83-L83)</f>
        <v>351620</v>
      </c>
    </row>
    <row r="84" spans="1:13" ht="24.75" customHeight="1" thickTop="1">
      <c r="A84" s="52" t="s">
        <v>24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24" customHeight="1">
      <c r="A85" s="52" t="s">
        <v>49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ht="26.25">
      <c r="A86" s="1" t="s">
        <v>48</v>
      </c>
    </row>
    <row r="87" spans="1:13" ht="21">
      <c r="A87" s="55" t="s">
        <v>0</v>
      </c>
      <c r="B87" s="55" t="s">
        <v>1</v>
      </c>
      <c r="C87" s="55" t="s">
        <v>2</v>
      </c>
      <c r="D87" s="57" t="s">
        <v>3</v>
      </c>
      <c r="E87" s="55" t="s">
        <v>4</v>
      </c>
      <c r="F87" s="55" t="s">
        <v>22</v>
      </c>
      <c r="G87" s="55"/>
      <c r="H87" s="55"/>
      <c r="I87" s="55"/>
      <c r="J87" s="55"/>
      <c r="K87" s="55"/>
      <c r="L87" s="55" t="s">
        <v>5</v>
      </c>
      <c r="M87" s="55" t="s">
        <v>6</v>
      </c>
    </row>
    <row r="88" spans="1:13" ht="21.75" thickBot="1">
      <c r="A88" s="56"/>
      <c r="B88" s="56"/>
      <c r="C88" s="56"/>
      <c r="D88" s="58"/>
      <c r="E88" s="56"/>
      <c r="F88" s="19" t="s">
        <v>158</v>
      </c>
      <c r="G88" s="19" t="s">
        <v>159</v>
      </c>
      <c r="H88" s="19" t="s">
        <v>132</v>
      </c>
      <c r="I88" s="19" t="s">
        <v>133</v>
      </c>
      <c r="J88" s="19" t="s">
        <v>134</v>
      </c>
      <c r="K88" s="19" t="s">
        <v>135</v>
      </c>
      <c r="L88" s="56"/>
      <c r="M88" s="56"/>
    </row>
    <row r="89" spans="1:13" ht="21.75" thickTop="1">
      <c r="A89" s="21" t="s">
        <v>57</v>
      </c>
      <c r="B89" s="4"/>
      <c r="C89" s="4"/>
      <c r="D89" s="4"/>
      <c r="E89" s="4"/>
      <c r="F89" s="4"/>
      <c r="G89" s="4"/>
      <c r="H89" s="22"/>
      <c r="I89" s="4"/>
      <c r="J89" s="4"/>
      <c r="K89" s="4"/>
      <c r="L89" s="4"/>
      <c r="M89" s="6"/>
    </row>
    <row r="90" spans="1:13" ht="21">
      <c r="A90" s="4" t="s">
        <v>58</v>
      </c>
      <c r="B90" s="4"/>
      <c r="C90" s="4"/>
      <c r="D90" s="4"/>
      <c r="E90" s="4"/>
      <c r="F90" s="29"/>
      <c r="G90" s="4"/>
      <c r="H90" s="4"/>
      <c r="I90" s="4"/>
      <c r="J90" s="4"/>
      <c r="K90" s="4"/>
      <c r="L90" s="4"/>
      <c r="M90" s="6"/>
    </row>
    <row r="91" spans="1:13" ht="21">
      <c r="A91" s="4" t="s">
        <v>59</v>
      </c>
      <c r="B91" s="4">
        <v>50000</v>
      </c>
      <c r="C91" s="4"/>
      <c r="D91" s="4"/>
      <c r="E91" s="4">
        <f>SUM(B91-C91)+D91</f>
        <v>50000</v>
      </c>
      <c r="F91" s="29">
        <v>0</v>
      </c>
      <c r="G91" s="4">
        <v>0</v>
      </c>
      <c r="H91" s="4">
        <v>0</v>
      </c>
      <c r="I91" s="4">
        <v>0</v>
      </c>
      <c r="J91" s="4"/>
      <c r="K91" s="4"/>
      <c r="L91" s="4">
        <v>0</v>
      </c>
      <c r="M91" s="6">
        <f>SUM(E91-L91)</f>
        <v>50000</v>
      </c>
    </row>
    <row r="92" spans="1:13" ht="21.75" thickBot="1">
      <c r="A92" s="8" t="s">
        <v>145</v>
      </c>
      <c r="B92" s="9">
        <f aca="true" t="shared" si="5" ref="B92:G92">SUM(B91)</f>
        <v>50000</v>
      </c>
      <c r="C92" s="9">
        <f t="shared" si="5"/>
        <v>0</v>
      </c>
      <c r="D92" s="9">
        <f t="shared" si="5"/>
        <v>0</v>
      </c>
      <c r="E92" s="9">
        <f t="shared" si="5"/>
        <v>50000</v>
      </c>
      <c r="F92" s="9">
        <f t="shared" si="5"/>
        <v>0</v>
      </c>
      <c r="G92" s="9">
        <f t="shared" si="5"/>
        <v>0</v>
      </c>
      <c r="H92" s="9">
        <f>SUM(H91)</f>
        <v>0</v>
      </c>
      <c r="I92" s="9">
        <f>SUM(I91)</f>
        <v>0</v>
      </c>
      <c r="J92" s="9"/>
      <c r="K92" s="9"/>
      <c r="L92" s="9">
        <f>SUM(L91)</f>
        <v>0</v>
      </c>
      <c r="M92" s="11">
        <f>SUM(M91)</f>
        <v>50000</v>
      </c>
    </row>
    <row r="93" spans="1:13" ht="21.75" thickTop="1">
      <c r="A93" s="4" t="s">
        <v>60</v>
      </c>
      <c r="B93" s="4"/>
      <c r="C93" s="4"/>
      <c r="D93" s="4"/>
      <c r="E93" s="4"/>
      <c r="F93" s="29"/>
      <c r="G93" s="4"/>
      <c r="H93" s="22"/>
      <c r="I93" s="4"/>
      <c r="J93" s="4"/>
      <c r="K93" s="4"/>
      <c r="L93" s="22"/>
      <c r="M93" s="6"/>
    </row>
    <row r="94" spans="1:13" ht="21">
      <c r="A94" s="4" t="s">
        <v>61</v>
      </c>
      <c r="B94" s="24">
        <v>50000</v>
      </c>
      <c r="C94" s="24"/>
      <c r="D94" s="24"/>
      <c r="E94" s="4">
        <f>B94+D94-C94</f>
        <v>50000</v>
      </c>
      <c r="F94" s="29">
        <v>0</v>
      </c>
      <c r="G94" s="5">
        <v>0</v>
      </c>
      <c r="H94" s="22">
        <v>0</v>
      </c>
      <c r="I94" s="4">
        <v>0</v>
      </c>
      <c r="J94" s="4"/>
      <c r="K94" s="4"/>
      <c r="L94" s="22">
        <v>0</v>
      </c>
      <c r="M94" s="6">
        <f>E94-(SUM(F94:K94))</f>
        <v>50000</v>
      </c>
    </row>
    <row r="95" spans="1:13" ht="21.75" thickBot="1">
      <c r="A95" s="8" t="s">
        <v>140</v>
      </c>
      <c r="B95" s="9">
        <f>SUM(B94:B94)</f>
        <v>50000</v>
      </c>
      <c r="C95" s="9">
        <f>SUM(C94:C94)</f>
        <v>0</v>
      </c>
      <c r="D95" s="9">
        <f>SUM(D94:D94)</f>
        <v>0</v>
      </c>
      <c r="E95" s="9">
        <f>SUM(E94:E94)</f>
        <v>50000</v>
      </c>
      <c r="F95" s="9">
        <f>SUM(F94:F94)</f>
        <v>0</v>
      </c>
      <c r="G95" s="9">
        <f>SUM(G94)</f>
        <v>0</v>
      </c>
      <c r="H95" s="9">
        <f>SUM(H94)</f>
        <v>0</v>
      </c>
      <c r="I95" s="9">
        <f>SUM(I94)</f>
        <v>0</v>
      </c>
      <c r="J95" s="9"/>
      <c r="K95" s="9"/>
      <c r="L95" s="9">
        <f>SUM(L94:L94)</f>
        <v>0</v>
      </c>
      <c r="M95" s="11">
        <f>SUM(M94:M94)</f>
        <v>50000</v>
      </c>
    </row>
    <row r="96" spans="1:13" ht="21.75" thickTop="1">
      <c r="A96" s="4" t="s">
        <v>62</v>
      </c>
      <c r="B96" s="4"/>
      <c r="C96" s="4"/>
      <c r="D96" s="4"/>
      <c r="E96" s="4"/>
      <c r="F96" s="29"/>
      <c r="G96" s="4"/>
      <c r="H96" s="22"/>
      <c r="I96" s="4"/>
      <c r="J96" s="4"/>
      <c r="K96" s="4"/>
      <c r="L96" s="22"/>
      <c r="M96" s="6"/>
    </row>
    <row r="97" spans="1:13" ht="21">
      <c r="A97" s="4" t="s">
        <v>63</v>
      </c>
      <c r="B97" s="4">
        <v>40000</v>
      </c>
      <c r="C97" s="4"/>
      <c r="D97" s="4"/>
      <c r="E97" s="4">
        <v>40000</v>
      </c>
      <c r="F97" s="29">
        <v>0</v>
      </c>
      <c r="G97" s="4">
        <v>0</v>
      </c>
      <c r="H97" s="22">
        <v>0</v>
      </c>
      <c r="I97" s="4">
        <v>0</v>
      </c>
      <c r="J97" s="4"/>
      <c r="K97" s="4"/>
      <c r="L97" s="22">
        <f>SUM(F97:K97)</f>
        <v>0</v>
      </c>
      <c r="M97" s="6">
        <f>E97-(SUM(F97:K97))</f>
        <v>40000</v>
      </c>
    </row>
    <row r="98" spans="1:13" ht="21">
      <c r="A98" s="4" t="s">
        <v>64</v>
      </c>
      <c r="B98" s="4">
        <v>40000</v>
      </c>
      <c r="C98" s="4"/>
      <c r="D98" s="4"/>
      <c r="E98" s="4">
        <f>B98+D98-C98</f>
        <v>40000</v>
      </c>
      <c r="F98" s="29">
        <v>0</v>
      </c>
      <c r="G98" s="5">
        <v>0</v>
      </c>
      <c r="H98" s="22">
        <v>0</v>
      </c>
      <c r="I98" s="4">
        <v>0</v>
      </c>
      <c r="J98" s="4"/>
      <c r="K98" s="4"/>
      <c r="L98" s="22">
        <v>0</v>
      </c>
      <c r="M98" s="6">
        <f>E98-(SUM(F98:K98))</f>
        <v>40000</v>
      </c>
    </row>
    <row r="99" spans="1:15" ht="21.75" thickBot="1">
      <c r="A99" s="35" t="s">
        <v>145</v>
      </c>
      <c r="B99" s="9">
        <f>SUM(B97:B98)</f>
        <v>80000</v>
      </c>
      <c r="C99" s="9">
        <f>SUM(C97:C98)</f>
        <v>0</v>
      </c>
      <c r="D99" s="9">
        <f>SUM(D97:D98)</f>
        <v>0</v>
      </c>
      <c r="E99" s="9">
        <f>SUM(E97:E98)</f>
        <v>80000</v>
      </c>
      <c r="F99" s="9">
        <f>SUM(F98)</f>
        <v>0</v>
      </c>
      <c r="G99" s="9">
        <f>SUM(G97:G98)</f>
        <v>0</v>
      </c>
      <c r="H99" s="9">
        <f>SUM(H97:H98)</f>
        <v>0</v>
      </c>
      <c r="I99" s="9">
        <f>SUM(I97:I98)</f>
        <v>0</v>
      </c>
      <c r="J99" s="9"/>
      <c r="K99" s="9"/>
      <c r="L99" s="9">
        <f>SUM(L98)</f>
        <v>0</v>
      </c>
      <c r="M99" s="11">
        <f>SUM(M97:M98)</f>
        <v>80000</v>
      </c>
      <c r="N99" s="33"/>
      <c r="O99" s="33"/>
    </row>
    <row r="100" spans="1:15" ht="22.5" thickBot="1" thickTop="1">
      <c r="A100" s="35" t="s">
        <v>11</v>
      </c>
      <c r="B100" s="9">
        <f aca="true" t="shared" si="6" ref="B100:I100">SUM(B99+B95+B92)</f>
        <v>180000</v>
      </c>
      <c r="C100" s="9">
        <f t="shared" si="6"/>
        <v>0</v>
      </c>
      <c r="D100" s="9">
        <f t="shared" si="6"/>
        <v>0</v>
      </c>
      <c r="E100" s="9">
        <f t="shared" si="6"/>
        <v>180000</v>
      </c>
      <c r="F100" s="9">
        <f t="shared" si="6"/>
        <v>0</v>
      </c>
      <c r="G100" s="9">
        <f t="shared" si="6"/>
        <v>0</v>
      </c>
      <c r="H100" s="9">
        <f t="shared" si="6"/>
        <v>0</v>
      </c>
      <c r="I100" s="9">
        <f t="shared" si="6"/>
        <v>0</v>
      </c>
      <c r="J100" s="9"/>
      <c r="K100" s="9"/>
      <c r="L100" s="9">
        <f>SUM(L99+L95+L92)</f>
        <v>0</v>
      </c>
      <c r="M100" s="9">
        <f>SUM(M99+M95+M92)</f>
        <v>180000</v>
      </c>
      <c r="N100" s="33"/>
      <c r="O100" s="33"/>
    </row>
    <row r="101" spans="1:13" s="33" customFormat="1" ht="21.75" thickTop="1">
      <c r="A101" s="31"/>
      <c r="B101" s="12"/>
      <c r="C101" s="12"/>
      <c r="D101" s="12"/>
      <c r="E101" s="12"/>
      <c r="F101" s="12"/>
      <c r="G101" s="12"/>
      <c r="H101" s="14"/>
      <c r="I101" s="12"/>
      <c r="J101" s="12"/>
      <c r="K101" s="12"/>
      <c r="L101" s="12"/>
      <c r="M101" s="12"/>
    </row>
    <row r="102" spans="1:13" s="33" customFormat="1" ht="21">
      <c r="A102" s="31"/>
      <c r="B102" s="12"/>
      <c r="C102" s="12"/>
      <c r="D102" s="12"/>
      <c r="E102" s="12"/>
      <c r="F102" s="12"/>
      <c r="G102" s="12"/>
      <c r="H102" s="14"/>
      <c r="I102" s="12"/>
      <c r="J102" s="12"/>
      <c r="K102" s="12"/>
      <c r="L102" s="12"/>
      <c r="M102" s="12"/>
    </row>
    <row r="103" spans="1:13" s="33" customFormat="1" ht="21">
      <c r="A103" s="31"/>
      <c r="B103" s="12"/>
      <c r="C103" s="12"/>
      <c r="D103" s="12"/>
      <c r="E103" s="12"/>
      <c r="F103" s="12"/>
      <c r="G103" s="12"/>
      <c r="H103" s="14"/>
      <c r="I103" s="12"/>
      <c r="J103" s="12"/>
      <c r="K103" s="12"/>
      <c r="L103" s="12"/>
      <c r="M103" s="12"/>
    </row>
    <row r="104" spans="1:13" s="33" customFormat="1" ht="21">
      <c r="A104" s="31"/>
      <c r="B104" s="12"/>
      <c r="C104" s="12"/>
      <c r="D104" s="12"/>
      <c r="E104" s="12"/>
      <c r="F104" s="12"/>
      <c r="G104" s="12"/>
      <c r="H104" s="14"/>
      <c r="I104" s="12"/>
      <c r="J104" s="12"/>
      <c r="K104" s="12"/>
      <c r="L104" s="12"/>
      <c r="M104" s="12"/>
    </row>
    <row r="105" spans="1:13" s="33" customFormat="1" ht="21">
      <c r="A105" s="31"/>
      <c r="B105" s="12"/>
      <c r="C105" s="12"/>
      <c r="D105" s="12"/>
      <c r="E105" s="12"/>
      <c r="F105" s="12"/>
      <c r="G105" s="12"/>
      <c r="H105" s="14"/>
      <c r="I105" s="12"/>
      <c r="J105" s="12"/>
      <c r="K105" s="12"/>
      <c r="L105" s="12"/>
      <c r="M105" s="12"/>
    </row>
    <row r="106" spans="1:13" s="33" customFormat="1" ht="21">
      <c r="A106" s="31"/>
      <c r="B106" s="12"/>
      <c r="C106" s="12"/>
      <c r="D106" s="12"/>
      <c r="E106" s="12"/>
      <c r="F106" s="12"/>
      <c r="G106" s="12"/>
      <c r="H106" s="14"/>
      <c r="I106" s="12"/>
      <c r="J106" s="12"/>
      <c r="K106" s="12"/>
      <c r="L106" s="12"/>
      <c r="M106" s="12"/>
    </row>
    <row r="107" spans="1:13" s="33" customFormat="1" ht="21">
      <c r="A107" s="31"/>
      <c r="B107" s="12"/>
      <c r="C107" s="12"/>
      <c r="D107" s="12"/>
      <c r="E107" s="12"/>
      <c r="F107" s="12"/>
      <c r="G107" s="12"/>
      <c r="H107" s="14"/>
      <c r="I107" s="12"/>
      <c r="J107" s="12"/>
      <c r="K107" s="12"/>
      <c r="L107" s="12"/>
      <c r="M107" s="12"/>
    </row>
    <row r="108" spans="1:13" s="33" customFormat="1" ht="21">
      <c r="A108" s="31"/>
      <c r="B108" s="12"/>
      <c r="C108" s="12"/>
      <c r="D108" s="12"/>
      <c r="E108" s="12"/>
      <c r="F108" s="12"/>
      <c r="G108" s="12"/>
      <c r="H108" s="14"/>
      <c r="I108" s="12"/>
      <c r="J108" s="12"/>
      <c r="K108" s="12"/>
      <c r="L108" s="12"/>
      <c r="M108" s="12"/>
    </row>
    <row r="109" spans="1:13" s="33" customFormat="1" ht="21">
      <c r="A109" s="31"/>
      <c r="B109" s="12"/>
      <c r="C109" s="12"/>
      <c r="D109" s="12"/>
      <c r="E109" s="12"/>
      <c r="F109" s="12"/>
      <c r="G109" s="12"/>
      <c r="H109" s="14"/>
      <c r="I109" s="12"/>
      <c r="J109" s="12"/>
      <c r="K109" s="12"/>
      <c r="L109" s="12"/>
      <c r="M109" s="12"/>
    </row>
    <row r="110" spans="1:13" s="33" customFormat="1" ht="21">
      <c r="A110" s="31"/>
      <c r="B110" s="12"/>
      <c r="C110" s="12"/>
      <c r="D110" s="12"/>
      <c r="E110" s="12"/>
      <c r="F110" s="12"/>
      <c r="G110" s="12"/>
      <c r="H110" s="14"/>
      <c r="I110" s="12"/>
      <c r="J110" s="12"/>
      <c r="K110" s="12"/>
      <c r="L110" s="12"/>
      <c r="M110" s="12"/>
    </row>
    <row r="111" spans="1:13" ht="24.75" customHeight="1">
      <c r="A111" s="52" t="s">
        <v>24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1:13" ht="24" customHeight="1">
      <c r="A112" s="52" t="s">
        <v>65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ht="26.25">
      <c r="A113" s="1" t="s">
        <v>48</v>
      </c>
    </row>
    <row r="114" spans="1:13" ht="21">
      <c r="A114" s="55" t="s">
        <v>0</v>
      </c>
      <c r="B114" s="55" t="s">
        <v>1</v>
      </c>
      <c r="C114" s="55" t="s">
        <v>2</v>
      </c>
      <c r="D114" s="57" t="s">
        <v>3</v>
      </c>
      <c r="E114" s="55" t="s">
        <v>4</v>
      </c>
      <c r="F114" s="55" t="s">
        <v>22</v>
      </c>
      <c r="G114" s="55"/>
      <c r="H114" s="55"/>
      <c r="I114" s="55"/>
      <c r="J114" s="55"/>
      <c r="K114" s="55"/>
      <c r="L114" s="55" t="s">
        <v>5</v>
      </c>
      <c r="M114" s="55" t="s">
        <v>6</v>
      </c>
    </row>
    <row r="115" spans="1:13" ht="21.75" thickBot="1">
      <c r="A115" s="56"/>
      <c r="B115" s="56"/>
      <c r="C115" s="56"/>
      <c r="D115" s="58"/>
      <c r="E115" s="56"/>
      <c r="F115" s="19" t="s">
        <v>158</v>
      </c>
      <c r="G115" s="19" t="s">
        <v>159</v>
      </c>
      <c r="H115" s="19" t="s">
        <v>132</v>
      </c>
      <c r="I115" s="19" t="s">
        <v>133</v>
      </c>
      <c r="J115" s="19" t="s">
        <v>134</v>
      </c>
      <c r="K115" s="19" t="s">
        <v>135</v>
      </c>
      <c r="L115" s="56"/>
      <c r="M115" s="56"/>
    </row>
    <row r="116" spans="1:13" ht="21.75" thickTop="1">
      <c r="A116" s="21" t="s">
        <v>51</v>
      </c>
      <c r="B116" s="3"/>
      <c r="C116" s="3"/>
      <c r="D116" s="3"/>
      <c r="E116" s="3"/>
      <c r="F116" s="3"/>
      <c r="G116" s="3"/>
      <c r="H116" s="20"/>
      <c r="I116" s="3"/>
      <c r="J116" s="3"/>
      <c r="K116" s="3"/>
      <c r="L116" s="3"/>
      <c r="M116" s="3"/>
    </row>
    <row r="117" spans="1:13" ht="21">
      <c r="A117" s="7" t="s">
        <v>9</v>
      </c>
      <c r="B117" s="3"/>
      <c r="C117" s="3"/>
      <c r="D117" s="3"/>
      <c r="E117" s="3"/>
      <c r="F117" s="3"/>
      <c r="G117" s="3"/>
      <c r="H117" s="20"/>
      <c r="I117" s="3"/>
      <c r="J117" s="3"/>
      <c r="K117" s="3"/>
      <c r="L117" s="3"/>
      <c r="M117" s="3"/>
    </row>
    <row r="118" spans="1:13" ht="21">
      <c r="A118" s="4" t="s">
        <v>53</v>
      </c>
      <c r="B118" s="3">
        <v>2500000</v>
      </c>
      <c r="C118" s="3"/>
      <c r="D118" s="3"/>
      <c r="E118" s="3">
        <f>SUM(B118-C118+D118)</f>
        <v>2500000</v>
      </c>
      <c r="F118" s="3">
        <v>6401</v>
      </c>
      <c r="G118" s="3">
        <v>0</v>
      </c>
      <c r="H118" s="20">
        <v>0</v>
      </c>
      <c r="I118" s="3">
        <v>0</v>
      </c>
      <c r="J118" s="3"/>
      <c r="K118" s="3"/>
      <c r="L118" s="3">
        <f>SUM(F118:K118)</f>
        <v>6401</v>
      </c>
      <c r="M118" s="3">
        <f>SUM(E118-L118)</f>
        <v>2493599</v>
      </c>
    </row>
    <row r="119" spans="1:13" s="27" customFormat="1" ht="21.75" thickBot="1">
      <c r="A119" s="8" t="s">
        <v>21</v>
      </c>
      <c r="B119" s="9">
        <f>SUM(B115:B118)</f>
        <v>2500000</v>
      </c>
      <c r="C119" s="9">
        <f>SUM(C115:C118)</f>
        <v>0</v>
      </c>
      <c r="D119" s="9">
        <f>SUM(D115:D118)</f>
        <v>0</v>
      </c>
      <c r="E119" s="9">
        <f>SUM(B119-C119)+D119</f>
        <v>2500000</v>
      </c>
      <c r="F119" s="9">
        <f>SUM(F115:F118)</f>
        <v>6401</v>
      </c>
      <c r="G119" s="10">
        <f>SUM(G118)</f>
        <v>0</v>
      </c>
      <c r="H119" s="10">
        <f>SUM(H118)</f>
        <v>0</v>
      </c>
      <c r="I119" s="10">
        <f>SUM(I118)</f>
        <v>0</v>
      </c>
      <c r="J119" s="10"/>
      <c r="K119" s="10"/>
      <c r="L119" s="9">
        <f>SUM(L115:L118)</f>
        <v>6401</v>
      </c>
      <c r="M119" s="11">
        <f>SUM(E119-L119)</f>
        <v>2493599</v>
      </c>
    </row>
    <row r="120" spans="1:13" ht="21.75" thickTop="1">
      <c r="A120" s="21" t="s">
        <v>52</v>
      </c>
      <c r="B120" s="3"/>
      <c r="C120" s="3"/>
      <c r="D120" s="3"/>
      <c r="E120" s="3"/>
      <c r="F120" s="3"/>
      <c r="G120" s="3"/>
      <c r="H120" s="20"/>
      <c r="I120" s="3"/>
      <c r="J120" s="3"/>
      <c r="K120" s="3"/>
      <c r="L120" s="3"/>
      <c r="M120" s="3"/>
    </row>
    <row r="121" spans="1:13" ht="21">
      <c r="A121" s="7" t="s">
        <v>9</v>
      </c>
      <c r="B121" s="4"/>
      <c r="C121" s="4"/>
      <c r="D121" s="4"/>
      <c r="E121" s="4"/>
      <c r="F121" s="4"/>
      <c r="G121" s="4"/>
      <c r="H121" s="22"/>
      <c r="I121" s="4"/>
      <c r="J121" s="4"/>
      <c r="K121" s="4"/>
      <c r="L121" s="4"/>
      <c r="M121" s="6"/>
    </row>
    <row r="122" spans="1:13" ht="21">
      <c r="A122" s="4" t="s">
        <v>66</v>
      </c>
      <c r="B122" s="4">
        <v>3100000</v>
      </c>
      <c r="C122" s="24"/>
      <c r="D122" s="4"/>
      <c r="E122" s="4">
        <f>B122+D122-C122</f>
        <v>3100000</v>
      </c>
      <c r="F122" s="29">
        <v>386944</v>
      </c>
      <c r="G122" s="4">
        <v>174998</v>
      </c>
      <c r="H122" s="4">
        <v>0</v>
      </c>
      <c r="I122" s="4">
        <v>163407</v>
      </c>
      <c r="J122" s="4"/>
      <c r="K122" s="4"/>
      <c r="L122" s="4">
        <f aca="true" t="shared" si="7" ref="L122:L127">SUM(F122:K122)</f>
        <v>725349</v>
      </c>
      <c r="M122" s="6">
        <f>E122-(SUM(F122:K122))</f>
        <v>2374651</v>
      </c>
    </row>
    <row r="123" spans="1:13" ht="21">
      <c r="A123" s="4" t="s">
        <v>67</v>
      </c>
      <c r="B123" s="4">
        <v>1000000</v>
      </c>
      <c r="C123" s="24"/>
      <c r="D123" s="4"/>
      <c r="E123" s="4">
        <f>B123+D123-C123</f>
        <v>1000000</v>
      </c>
      <c r="F123" s="4">
        <v>6300</v>
      </c>
      <c r="G123" s="4">
        <v>0</v>
      </c>
      <c r="H123" s="4">
        <v>0</v>
      </c>
      <c r="I123" s="4">
        <v>0</v>
      </c>
      <c r="J123" s="4"/>
      <c r="K123" s="4"/>
      <c r="L123" s="4">
        <f t="shared" si="7"/>
        <v>6300</v>
      </c>
      <c r="M123" s="6">
        <f>E123-(SUM(F123:K123))</f>
        <v>993700</v>
      </c>
    </row>
    <row r="124" spans="1:13" ht="21">
      <c r="A124" s="4" t="s">
        <v>68</v>
      </c>
      <c r="B124" s="4">
        <v>2800000</v>
      </c>
      <c r="C124" s="4"/>
      <c r="D124" s="4"/>
      <c r="E124" s="4">
        <f>B124+D124-C124</f>
        <v>2800000</v>
      </c>
      <c r="F124" s="4">
        <v>78730</v>
      </c>
      <c r="G124" s="4">
        <v>96280</v>
      </c>
      <c r="H124" s="4">
        <v>65000</v>
      </c>
      <c r="I124" s="4">
        <v>128268</v>
      </c>
      <c r="J124" s="4"/>
      <c r="K124" s="4"/>
      <c r="L124" s="4">
        <f t="shared" si="7"/>
        <v>368278</v>
      </c>
      <c r="M124" s="6">
        <f>E124-(SUM(F124:K124))</f>
        <v>2431722</v>
      </c>
    </row>
    <row r="125" spans="1:13" ht="21">
      <c r="A125" s="4" t="s">
        <v>69</v>
      </c>
      <c r="B125" s="4">
        <v>550400</v>
      </c>
      <c r="C125" s="4"/>
      <c r="D125" s="4"/>
      <c r="E125" s="4">
        <f>B125+D125-C125</f>
        <v>550400</v>
      </c>
      <c r="F125" s="4">
        <v>21375</v>
      </c>
      <c r="G125" s="4">
        <v>120810</v>
      </c>
      <c r="H125" s="4">
        <v>0</v>
      </c>
      <c r="I125" s="4">
        <v>3520</v>
      </c>
      <c r="J125" s="4"/>
      <c r="K125" s="4"/>
      <c r="L125" s="4">
        <f t="shared" si="7"/>
        <v>145705</v>
      </c>
      <c r="M125" s="6">
        <f>E125-(SUM(F125:K125))</f>
        <v>404695</v>
      </c>
    </row>
    <row r="126" spans="1:13" ht="21">
      <c r="A126" s="25" t="s">
        <v>70</v>
      </c>
      <c r="B126" s="4">
        <v>4689000</v>
      </c>
      <c r="C126" s="4"/>
      <c r="D126" s="24"/>
      <c r="E126" s="4">
        <f aca="true" t="shared" si="8" ref="E126:E131">B126+D126-C126</f>
        <v>4689000</v>
      </c>
      <c r="F126" s="29">
        <v>267426</v>
      </c>
      <c r="G126" s="4">
        <v>1069627</v>
      </c>
      <c r="H126" s="4">
        <v>29700</v>
      </c>
      <c r="I126" s="4">
        <v>349656</v>
      </c>
      <c r="J126" s="4"/>
      <c r="K126" s="4"/>
      <c r="L126" s="4">
        <f t="shared" si="7"/>
        <v>1716409</v>
      </c>
      <c r="M126" s="6">
        <f>SUM(E126-F126-G126-H126-I126-J126-K126)</f>
        <v>2972591</v>
      </c>
    </row>
    <row r="127" spans="1:13" ht="21">
      <c r="A127" s="4" t="s">
        <v>71</v>
      </c>
      <c r="B127" s="4">
        <v>779000</v>
      </c>
      <c r="C127" s="4"/>
      <c r="D127" s="4"/>
      <c r="E127" s="4">
        <f t="shared" si="8"/>
        <v>779000</v>
      </c>
      <c r="F127" s="29">
        <v>59780</v>
      </c>
      <c r="G127" s="4">
        <v>157962</v>
      </c>
      <c r="H127" s="4">
        <v>0</v>
      </c>
      <c r="I127" s="4">
        <v>94800</v>
      </c>
      <c r="J127" s="4"/>
      <c r="K127" s="4"/>
      <c r="L127" s="4">
        <f t="shared" si="7"/>
        <v>312542</v>
      </c>
      <c r="M127" s="6">
        <f>E127-(SUM(F127:K127))</f>
        <v>466458</v>
      </c>
    </row>
    <row r="128" spans="1:13" ht="21">
      <c r="A128" s="4" t="s">
        <v>72</v>
      </c>
      <c r="B128" s="4">
        <v>4800000</v>
      </c>
      <c r="C128" s="4"/>
      <c r="D128" s="4"/>
      <c r="E128" s="4">
        <f t="shared" si="8"/>
        <v>4800000</v>
      </c>
      <c r="F128" s="29">
        <v>0</v>
      </c>
      <c r="G128" s="4">
        <v>151386</v>
      </c>
      <c r="H128" s="4">
        <v>7504</v>
      </c>
      <c r="I128" s="4">
        <v>377639.75</v>
      </c>
      <c r="J128" s="4"/>
      <c r="K128" s="4"/>
      <c r="L128" s="4">
        <f>SUM(F128:K128)</f>
        <v>536529.75</v>
      </c>
      <c r="M128" s="6">
        <f>E128-(SUM(F128:K128))</f>
        <v>4263470.25</v>
      </c>
    </row>
    <row r="129" spans="1:13" ht="21">
      <c r="A129" s="4" t="s">
        <v>73</v>
      </c>
      <c r="B129" s="4">
        <v>200000</v>
      </c>
      <c r="C129" s="4"/>
      <c r="D129" s="4"/>
      <c r="E129" s="4">
        <f t="shared" si="8"/>
        <v>200000</v>
      </c>
      <c r="F129" s="29">
        <v>0</v>
      </c>
      <c r="G129" s="4">
        <v>0</v>
      </c>
      <c r="H129" s="4">
        <v>0</v>
      </c>
      <c r="I129" s="4">
        <v>0</v>
      </c>
      <c r="J129" s="4"/>
      <c r="K129" s="4"/>
      <c r="L129" s="4">
        <v>0</v>
      </c>
      <c r="M129" s="6">
        <f>E129-(SUM(F129:K129))</f>
        <v>200000</v>
      </c>
    </row>
    <row r="130" spans="1:13" ht="21">
      <c r="A130" s="4" t="s">
        <v>74</v>
      </c>
      <c r="B130" s="4">
        <v>40000</v>
      </c>
      <c r="C130" s="4"/>
      <c r="D130" s="4"/>
      <c r="E130" s="4">
        <f t="shared" si="8"/>
        <v>40000</v>
      </c>
      <c r="F130" s="29">
        <v>0</v>
      </c>
      <c r="G130" s="4">
        <v>5800</v>
      </c>
      <c r="H130" s="4">
        <v>0</v>
      </c>
      <c r="I130" s="4">
        <v>0</v>
      </c>
      <c r="J130" s="4"/>
      <c r="K130" s="4"/>
      <c r="L130" s="4">
        <f>SUM(F130:K130)</f>
        <v>5800</v>
      </c>
      <c r="M130" s="6">
        <f>E130-(SUM(F130:K130))</f>
        <v>34200</v>
      </c>
    </row>
    <row r="131" spans="1:13" ht="21">
      <c r="A131" s="4" t="s">
        <v>75</v>
      </c>
      <c r="B131" s="4">
        <v>300000</v>
      </c>
      <c r="C131" s="4"/>
      <c r="D131" s="4"/>
      <c r="E131" s="4">
        <f t="shared" si="8"/>
        <v>300000</v>
      </c>
      <c r="F131" s="29">
        <v>0</v>
      </c>
      <c r="G131" s="4">
        <v>0</v>
      </c>
      <c r="H131" s="4">
        <v>0</v>
      </c>
      <c r="I131" s="4">
        <v>0</v>
      </c>
      <c r="J131" s="4"/>
      <c r="K131" s="4"/>
      <c r="L131" s="4">
        <v>0</v>
      </c>
      <c r="M131" s="6">
        <f>E131-(SUM(F131:K131))</f>
        <v>300000</v>
      </c>
    </row>
    <row r="132" spans="1:13" ht="21.75" thickBot="1">
      <c r="A132" s="8" t="s">
        <v>11</v>
      </c>
      <c r="B132" s="10">
        <f aca="true" t="shared" si="9" ref="B132:H132">SUM(B122:B131)</f>
        <v>18258400</v>
      </c>
      <c r="C132" s="10">
        <f t="shared" si="9"/>
        <v>0</v>
      </c>
      <c r="D132" s="10">
        <f t="shared" si="9"/>
        <v>0</v>
      </c>
      <c r="E132" s="10">
        <f t="shared" si="9"/>
        <v>18258400</v>
      </c>
      <c r="F132" s="10">
        <f t="shared" si="9"/>
        <v>820555</v>
      </c>
      <c r="G132" s="10">
        <f t="shared" si="9"/>
        <v>1776863</v>
      </c>
      <c r="H132" s="10">
        <f t="shared" si="9"/>
        <v>102204</v>
      </c>
      <c r="I132" s="10">
        <f>SUM(I122:I131)</f>
        <v>1117290.75</v>
      </c>
      <c r="J132" s="10"/>
      <c r="K132" s="10"/>
      <c r="L132" s="10">
        <f>SUM(L122:L131)</f>
        <v>3816912.75</v>
      </c>
      <c r="M132" s="10">
        <f>SUM(M122:M131)</f>
        <v>14441487.25</v>
      </c>
    </row>
    <row r="133" spans="1:13" ht="22.5" thickBot="1" thickTop="1">
      <c r="A133" s="8" t="s">
        <v>121</v>
      </c>
      <c r="B133" s="9">
        <f aca="true" t="shared" si="10" ref="B133:I133">SUM(B132+B119+B100+B83+B63)</f>
        <v>21599700</v>
      </c>
      <c r="C133" s="9">
        <f t="shared" si="10"/>
        <v>24700</v>
      </c>
      <c r="D133" s="9">
        <f t="shared" si="10"/>
        <v>24700</v>
      </c>
      <c r="E133" s="9">
        <f t="shared" si="10"/>
        <v>21599700</v>
      </c>
      <c r="F133" s="9">
        <f t="shared" si="10"/>
        <v>846276</v>
      </c>
      <c r="G133" s="9">
        <f t="shared" si="10"/>
        <v>1834423</v>
      </c>
      <c r="H133" s="9">
        <f t="shared" si="10"/>
        <v>106204</v>
      </c>
      <c r="I133" s="9">
        <f t="shared" si="10"/>
        <v>1117290.75</v>
      </c>
      <c r="J133" s="9"/>
      <c r="K133" s="9"/>
      <c r="L133" s="9">
        <f>SUM(L132+L119+L100+L83+L63)</f>
        <v>3900193.75</v>
      </c>
      <c r="M133" s="10">
        <f>SUM(M132+M119+M100+M83+M63)</f>
        <v>17699506.25</v>
      </c>
    </row>
    <row r="134" ht="21.75" thickTop="1"/>
    <row r="138" spans="1:13" ht="24.75" customHeight="1">
      <c r="A138" s="52" t="s">
        <v>24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1:13" ht="24" customHeight="1">
      <c r="A139" s="52" t="s">
        <v>65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ht="26.25">
      <c r="A140" s="1" t="s">
        <v>76</v>
      </c>
    </row>
    <row r="141" spans="1:13" ht="21">
      <c r="A141" s="55" t="s">
        <v>0</v>
      </c>
      <c r="B141" s="55" t="s">
        <v>1</v>
      </c>
      <c r="C141" s="55" t="s">
        <v>2</v>
      </c>
      <c r="D141" s="57" t="s">
        <v>3</v>
      </c>
      <c r="E141" s="55" t="s">
        <v>4</v>
      </c>
      <c r="F141" s="55" t="s">
        <v>22</v>
      </c>
      <c r="G141" s="55"/>
      <c r="H141" s="55"/>
      <c r="I141" s="55"/>
      <c r="J141" s="55"/>
      <c r="K141" s="55"/>
      <c r="L141" s="55" t="s">
        <v>5</v>
      </c>
      <c r="M141" s="55" t="s">
        <v>6</v>
      </c>
    </row>
    <row r="142" spans="1:13" ht="21.75" thickBot="1">
      <c r="A142" s="56"/>
      <c r="B142" s="56"/>
      <c r="C142" s="56"/>
      <c r="D142" s="58"/>
      <c r="E142" s="56"/>
      <c r="F142" s="19" t="s">
        <v>158</v>
      </c>
      <c r="G142" s="19" t="s">
        <v>159</v>
      </c>
      <c r="H142" s="19" t="s">
        <v>132</v>
      </c>
      <c r="I142" s="19" t="s">
        <v>133</v>
      </c>
      <c r="J142" s="19" t="s">
        <v>134</v>
      </c>
      <c r="K142" s="19" t="s">
        <v>135</v>
      </c>
      <c r="L142" s="56"/>
      <c r="M142" s="56"/>
    </row>
    <row r="143" spans="1:13" ht="21.75" thickTop="1">
      <c r="A143" s="21" t="s">
        <v>146</v>
      </c>
      <c r="B143" s="3"/>
      <c r="C143" s="3"/>
      <c r="D143" s="3"/>
      <c r="E143" s="3"/>
      <c r="F143" s="3"/>
      <c r="G143" s="3"/>
      <c r="H143" s="20"/>
      <c r="I143" s="3"/>
      <c r="J143" s="3"/>
      <c r="K143" s="3"/>
      <c r="L143" s="3"/>
      <c r="M143" s="3"/>
    </row>
    <row r="144" spans="1:13" ht="21">
      <c r="A144" s="7" t="s">
        <v>9</v>
      </c>
      <c r="B144" s="4">
        <v>1657800</v>
      </c>
      <c r="C144" s="4"/>
      <c r="D144" s="4"/>
      <c r="E144" s="4">
        <f>SUM(B144-C144)+D144</f>
        <v>1657800</v>
      </c>
      <c r="F144" s="4">
        <v>449378</v>
      </c>
      <c r="G144" s="4">
        <v>253559</v>
      </c>
      <c r="H144" s="4">
        <v>247929</v>
      </c>
      <c r="I144" s="4">
        <v>6885</v>
      </c>
      <c r="J144" s="4"/>
      <c r="K144" s="4"/>
      <c r="L144" s="4">
        <f>SUM(F144:K144)</f>
        <v>957751</v>
      </c>
      <c r="M144" s="6">
        <f>SUM(E144-L144)</f>
        <v>700049</v>
      </c>
    </row>
    <row r="145" spans="1:13" s="27" customFormat="1" ht="21.75" thickBot="1">
      <c r="A145" s="8" t="s">
        <v>127</v>
      </c>
      <c r="B145" s="9">
        <f>SUM(B144:B144)</f>
        <v>1657800</v>
      </c>
      <c r="C145" s="9">
        <f>SUM(C144:C144)</f>
        <v>0</v>
      </c>
      <c r="D145" s="9">
        <f>SUM(D144:D144)</f>
        <v>0</v>
      </c>
      <c r="E145" s="9">
        <f>SUM(B145-C145)+D145</f>
        <v>1657800</v>
      </c>
      <c r="F145" s="9">
        <f>SUM(F144:F144)</f>
        <v>449378</v>
      </c>
      <c r="G145" s="10">
        <f>SUM(G144)</f>
        <v>253559</v>
      </c>
      <c r="H145" s="10">
        <f>SUM(H144)</f>
        <v>247929</v>
      </c>
      <c r="I145" s="10">
        <f>SUM(I144)</f>
        <v>6885</v>
      </c>
      <c r="J145" s="10"/>
      <c r="K145" s="10"/>
      <c r="L145" s="9">
        <f>SUM(L144:L144)</f>
        <v>957751</v>
      </c>
      <c r="M145" s="11">
        <f>SUM(E145-L145)</f>
        <v>700049</v>
      </c>
    </row>
    <row r="146" spans="1:13" ht="21.75" thickTop="1">
      <c r="A146" s="21" t="s">
        <v>50</v>
      </c>
      <c r="B146" s="3"/>
      <c r="C146" s="3"/>
      <c r="D146" s="3"/>
      <c r="E146" s="3"/>
      <c r="F146" s="3"/>
      <c r="G146" s="3"/>
      <c r="H146" s="20"/>
      <c r="I146" s="3"/>
      <c r="J146" s="3"/>
      <c r="K146" s="3"/>
      <c r="L146" s="3"/>
      <c r="M146" s="3"/>
    </row>
    <row r="147" spans="1:13" ht="21">
      <c r="A147" s="7" t="s">
        <v>9</v>
      </c>
      <c r="B147" s="3"/>
      <c r="C147" s="3"/>
      <c r="D147" s="3"/>
      <c r="E147" s="3"/>
      <c r="F147" s="3"/>
      <c r="G147" s="3"/>
      <c r="H147" s="20"/>
      <c r="I147" s="3"/>
      <c r="J147" s="3"/>
      <c r="K147" s="3"/>
      <c r="L147" s="3"/>
      <c r="M147" s="3"/>
    </row>
    <row r="148" spans="1:13" ht="21">
      <c r="A148" s="4" t="s">
        <v>55</v>
      </c>
      <c r="B148" s="3">
        <v>2148000</v>
      </c>
      <c r="C148" s="3"/>
      <c r="D148" s="3">
        <v>54000</v>
      </c>
      <c r="E148" s="3">
        <f>SUM(B148-C148+D148)</f>
        <v>2202000</v>
      </c>
      <c r="F148" s="3">
        <v>151830</v>
      </c>
      <c r="G148" s="3">
        <v>249581.29</v>
      </c>
      <c r="H148" s="20">
        <v>76820</v>
      </c>
      <c r="I148" s="3">
        <v>0</v>
      </c>
      <c r="J148" s="3"/>
      <c r="K148" s="3"/>
      <c r="L148" s="3">
        <f>SUM(F148:K148)</f>
        <v>478231.29000000004</v>
      </c>
      <c r="M148" s="3">
        <f>SUM(E148-L148)</f>
        <v>1723768.71</v>
      </c>
    </row>
    <row r="149" spans="1:13" ht="21">
      <c r="A149" s="4" t="s">
        <v>77</v>
      </c>
      <c r="B149" s="3">
        <v>1237000</v>
      </c>
      <c r="C149" s="3">
        <v>500000</v>
      </c>
      <c r="D149" s="3"/>
      <c r="E149" s="3">
        <f>SUM(B149-C149+D149)</f>
        <v>737000</v>
      </c>
      <c r="F149" s="3">
        <v>74662.5</v>
      </c>
      <c r="G149" s="3">
        <v>421594.1</v>
      </c>
      <c r="H149" s="20">
        <v>56598.98</v>
      </c>
      <c r="I149" s="3">
        <v>74433.76</v>
      </c>
      <c r="J149" s="3"/>
      <c r="K149" s="3"/>
      <c r="L149" s="3">
        <f>SUM(F149:K149)</f>
        <v>627289.34</v>
      </c>
      <c r="M149" s="3">
        <f>SUM(E149-L149)</f>
        <v>109710.66000000003</v>
      </c>
    </row>
    <row r="150" spans="1:13" ht="21">
      <c r="A150" s="4" t="s">
        <v>56</v>
      </c>
      <c r="B150" s="3">
        <v>1328200</v>
      </c>
      <c r="C150" s="3">
        <v>65500</v>
      </c>
      <c r="D150" s="3"/>
      <c r="E150" s="3">
        <f>SUM(B150-C150+D150)</f>
        <v>1262700</v>
      </c>
      <c r="F150" s="3">
        <v>178888.8</v>
      </c>
      <c r="G150" s="3">
        <v>138478.9</v>
      </c>
      <c r="H150" s="20">
        <v>43744.25</v>
      </c>
      <c r="I150" s="3">
        <v>120546.1</v>
      </c>
      <c r="J150" s="3"/>
      <c r="K150" s="3"/>
      <c r="L150" s="3">
        <f>SUM(F150:K150)</f>
        <v>481658.04999999993</v>
      </c>
      <c r="M150" s="3">
        <f>SUM(E150-L150)</f>
        <v>781041.9500000001</v>
      </c>
    </row>
    <row r="151" spans="1:13" s="27" customFormat="1" ht="21.75" thickBot="1">
      <c r="A151" s="8" t="s">
        <v>21</v>
      </c>
      <c r="B151" s="9">
        <f>SUM(B148:B150)</f>
        <v>4713200</v>
      </c>
      <c r="C151" s="9">
        <f>SUM(C148:C150)</f>
        <v>565500</v>
      </c>
      <c r="D151" s="9">
        <f>SUM(D148:D150)</f>
        <v>54000</v>
      </c>
      <c r="E151" s="9">
        <f>SUM(B151-C151)+D151</f>
        <v>4201700</v>
      </c>
      <c r="F151" s="9">
        <f aca="true" t="shared" si="11" ref="F151:L151">SUM(F148:F150)</f>
        <v>405381.3</v>
      </c>
      <c r="G151" s="9">
        <f t="shared" si="11"/>
        <v>809654.29</v>
      </c>
      <c r="H151" s="9">
        <f t="shared" si="11"/>
        <v>177163.23</v>
      </c>
      <c r="I151" s="9">
        <f>SUM(I148:I150)</f>
        <v>194979.86</v>
      </c>
      <c r="J151" s="9"/>
      <c r="K151" s="9"/>
      <c r="L151" s="9">
        <f t="shared" si="11"/>
        <v>1587178.6799999997</v>
      </c>
      <c r="M151" s="11">
        <f>SUM(E151-L151)</f>
        <v>2614521.3200000003</v>
      </c>
    </row>
    <row r="152" spans="1:13" ht="21.75" thickTop="1">
      <c r="A152" s="21" t="s">
        <v>147</v>
      </c>
      <c r="B152" s="3"/>
      <c r="C152" s="3"/>
      <c r="D152" s="3"/>
      <c r="E152" s="3"/>
      <c r="F152" s="3"/>
      <c r="G152" s="3"/>
      <c r="H152" s="20"/>
      <c r="I152" s="3"/>
      <c r="J152" s="3"/>
      <c r="K152" s="3"/>
      <c r="L152" s="3"/>
      <c r="M152" s="3"/>
    </row>
    <row r="153" spans="1:13" ht="21">
      <c r="A153" s="7" t="s">
        <v>9</v>
      </c>
      <c r="B153" s="4">
        <v>300000</v>
      </c>
      <c r="C153" s="4"/>
      <c r="D153" s="4"/>
      <c r="E153" s="4">
        <f>SUM(B153-C153)+D153</f>
        <v>300000</v>
      </c>
      <c r="F153" s="4">
        <v>2674</v>
      </c>
      <c r="G153" s="4">
        <v>2410</v>
      </c>
      <c r="H153" s="4">
        <v>2188</v>
      </c>
      <c r="I153" s="4">
        <v>0</v>
      </c>
      <c r="J153" s="4"/>
      <c r="K153" s="4"/>
      <c r="L153" s="4">
        <f>SUM(F153:K153)</f>
        <v>7272</v>
      </c>
      <c r="M153" s="6">
        <f>SUM(E153-L153)</f>
        <v>292728</v>
      </c>
    </row>
    <row r="154" spans="1:13" s="27" customFormat="1" ht="21.75" thickBot="1">
      <c r="A154" s="8" t="s">
        <v>122</v>
      </c>
      <c r="B154" s="9">
        <f>SUM(B153:B153)</f>
        <v>300000</v>
      </c>
      <c r="C154" s="9">
        <f>SUM(C153:C153)</f>
        <v>0</v>
      </c>
      <c r="D154" s="9">
        <f>SUM(D153:D153)</f>
        <v>0</v>
      </c>
      <c r="E154" s="9">
        <f>SUM(B154-C154)+D154</f>
        <v>300000</v>
      </c>
      <c r="F154" s="9">
        <f>SUM(F153:F153)</f>
        <v>2674</v>
      </c>
      <c r="G154" s="10">
        <f>SUM(G153)</f>
        <v>2410</v>
      </c>
      <c r="H154" s="10">
        <f>SUM(H153)</f>
        <v>2188</v>
      </c>
      <c r="I154" s="9">
        <f>SUM(I153)</f>
        <v>0</v>
      </c>
      <c r="J154" s="9"/>
      <c r="K154" s="9"/>
      <c r="L154" s="9">
        <f>SUM(L153:L153)</f>
        <v>7272</v>
      </c>
      <c r="M154" s="11">
        <f>SUM(E154-L154)</f>
        <v>292728</v>
      </c>
    </row>
    <row r="155" spans="1:13" ht="21.75" thickTop="1">
      <c r="A155" s="21" t="s">
        <v>78</v>
      </c>
      <c r="B155" s="3"/>
      <c r="C155" s="3"/>
      <c r="D155" s="3"/>
      <c r="E155" s="3"/>
      <c r="F155" s="3"/>
      <c r="G155" s="3"/>
      <c r="H155" s="20"/>
      <c r="I155" s="3"/>
      <c r="J155" s="3"/>
      <c r="K155" s="3"/>
      <c r="L155" s="3"/>
      <c r="M155" s="3"/>
    </row>
    <row r="156" spans="1:13" ht="21">
      <c r="A156" s="7" t="s">
        <v>9</v>
      </c>
      <c r="B156" s="4"/>
      <c r="C156" s="4"/>
      <c r="D156" s="4"/>
      <c r="E156" s="4"/>
      <c r="F156" s="4"/>
      <c r="G156" s="4"/>
      <c r="H156" s="22"/>
      <c r="I156" s="4"/>
      <c r="J156" s="4"/>
      <c r="K156" s="4"/>
      <c r="L156" s="4"/>
      <c r="M156" s="6"/>
    </row>
    <row r="157" spans="1:13" ht="21">
      <c r="A157" s="4" t="s">
        <v>79</v>
      </c>
      <c r="B157" s="4">
        <v>1200000</v>
      </c>
      <c r="C157" s="24"/>
      <c r="D157" s="4"/>
      <c r="E157" s="4">
        <f aca="true" t="shared" si="12" ref="E157:E164">B157+D157-C157</f>
        <v>1200000</v>
      </c>
      <c r="F157" s="29">
        <v>275680</v>
      </c>
      <c r="G157" s="4">
        <v>182680</v>
      </c>
      <c r="H157" s="4">
        <v>19360</v>
      </c>
      <c r="I157" s="4">
        <v>139340</v>
      </c>
      <c r="J157" s="4"/>
      <c r="K157" s="4"/>
      <c r="L157" s="4">
        <f>SUM(F157:K157)</f>
        <v>617060</v>
      </c>
      <c r="M157" s="6">
        <f>E157-(SUM(F157:K157))</f>
        <v>582940</v>
      </c>
    </row>
    <row r="158" spans="1:13" ht="21">
      <c r="A158" s="4" t="s">
        <v>18</v>
      </c>
      <c r="B158" s="4">
        <v>480000</v>
      </c>
      <c r="C158" s="24"/>
      <c r="D158" s="4"/>
      <c r="E158" s="4">
        <f t="shared" si="12"/>
        <v>480000</v>
      </c>
      <c r="F158" s="4">
        <v>0</v>
      </c>
      <c r="G158" s="4">
        <v>0</v>
      </c>
      <c r="H158" s="4">
        <v>0</v>
      </c>
      <c r="I158" s="4">
        <v>0</v>
      </c>
      <c r="J158" s="4"/>
      <c r="K158" s="4"/>
      <c r="L158" s="4">
        <f>SUM(F158:K158)</f>
        <v>0</v>
      </c>
      <c r="M158" s="6">
        <f>E158-(SUM(F158:K158))</f>
        <v>480000</v>
      </c>
    </row>
    <row r="159" spans="1:13" ht="21">
      <c r="A159" s="4" t="s">
        <v>80</v>
      </c>
      <c r="B159" s="4">
        <v>400000</v>
      </c>
      <c r="C159" s="4"/>
      <c r="D159" s="4"/>
      <c r="E159" s="4">
        <f t="shared" si="12"/>
        <v>400000</v>
      </c>
      <c r="F159" s="4">
        <v>0</v>
      </c>
      <c r="G159" s="4">
        <v>0</v>
      </c>
      <c r="H159" s="4">
        <v>0</v>
      </c>
      <c r="I159" s="4">
        <v>0</v>
      </c>
      <c r="J159" s="4"/>
      <c r="K159" s="4"/>
      <c r="L159" s="4">
        <f>SUM(F159:K159)</f>
        <v>0</v>
      </c>
      <c r="M159" s="6">
        <f>E159-(SUM(F159:K159))</f>
        <v>400000</v>
      </c>
    </row>
    <row r="160" spans="1:13" ht="21">
      <c r="A160" s="4" t="s">
        <v>81</v>
      </c>
      <c r="B160" s="4">
        <v>200000</v>
      </c>
      <c r="C160" s="4"/>
      <c r="D160" s="4"/>
      <c r="E160" s="4">
        <f t="shared" si="12"/>
        <v>200000</v>
      </c>
      <c r="F160" s="4">
        <v>0</v>
      </c>
      <c r="G160" s="4">
        <v>0</v>
      </c>
      <c r="H160" s="4">
        <v>0</v>
      </c>
      <c r="I160" s="4">
        <v>0</v>
      </c>
      <c r="J160" s="4"/>
      <c r="K160" s="4"/>
      <c r="L160" s="4">
        <f>SUM(F160:K160)</f>
        <v>0</v>
      </c>
      <c r="M160" s="6">
        <f>E160-(SUM(F160:K160))</f>
        <v>200000</v>
      </c>
    </row>
    <row r="161" spans="1:13" ht="21">
      <c r="A161" s="25" t="s">
        <v>82</v>
      </c>
      <c r="B161" s="4">
        <v>160000</v>
      </c>
      <c r="C161" s="4"/>
      <c r="D161" s="24"/>
      <c r="E161" s="4">
        <f t="shared" si="12"/>
        <v>160000</v>
      </c>
      <c r="F161" s="29">
        <v>0</v>
      </c>
      <c r="G161" s="4">
        <v>0</v>
      </c>
      <c r="H161" s="4">
        <v>0</v>
      </c>
      <c r="I161" s="4">
        <v>0</v>
      </c>
      <c r="J161" s="4"/>
      <c r="K161" s="4"/>
      <c r="L161" s="4">
        <f>SUM(F161:K161)</f>
        <v>0</v>
      </c>
      <c r="M161" s="6">
        <f>SUM(E161-F161-G161-H161-I161-J161-K161)</f>
        <v>160000</v>
      </c>
    </row>
    <row r="162" spans="1:13" ht="21">
      <c r="A162" s="4" t="s">
        <v>83</v>
      </c>
      <c r="B162" s="4">
        <v>100000</v>
      </c>
      <c r="C162" s="4"/>
      <c r="D162" s="4"/>
      <c r="E162" s="4">
        <f t="shared" si="12"/>
        <v>100000</v>
      </c>
      <c r="F162" s="29">
        <v>0</v>
      </c>
      <c r="G162" s="4">
        <v>0</v>
      </c>
      <c r="H162" s="4">
        <v>0</v>
      </c>
      <c r="I162" s="4">
        <v>0</v>
      </c>
      <c r="J162" s="4"/>
      <c r="K162" s="4"/>
      <c r="L162" s="4">
        <v>0</v>
      </c>
      <c r="M162" s="6">
        <f>E162-(SUM(F162:K162))</f>
        <v>100000</v>
      </c>
    </row>
    <row r="163" spans="1:13" ht="21">
      <c r="A163" s="4" t="s">
        <v>84</v>
      </c>
      <c r="B163" s="4">
        <v>210000</v>
      </c>
      <c r="C163" s="4"/>
      <c r="D163" s="4"/>
      <c r="E163" s="4">
        <f t="shared" si="12"/>
        <v>210000</v>
      </c>
      <c r="F163" s="29">
        <v>0</v>
      </c>
      <c r="G163" s="4">
        <v>48000</v>
      </c>
      <c r="H163" s="4">
        <v>0</v>
      </c>
      <c r="I163" s="4">
        <v>6750</v>
      </c>
      <c r="J163" s="4"/>
      <c r="K163" s="4"/>
      <c r="L163" s="4">
        <f>SUM(F163:K163)</f>
        <v>54750</v>
      </c>
      <c r="M163" s="6">
        <f>E163-(SUM(F163:K163))</f>
        <v>155250</v>
      </c>
    </row>
    <row r="164" spans="1:13" ht="21">
      <c r="A164" s="4" t="s">
        <v>85</v>
      </c>
      <c r="B164" s="4">
        <v>90000</v>
      </c>
      <c r="C164" s="4"/>
      <c r="D164" s="4"/>
      <c r="E164" s="4">
        <f t="shared" si="12"/>
        <v>90000</v>
      </c>
      <c r="F164" s="29">
        <v>0</v>
      </c>
      <c r="G164" s="4">
        <v>0</v>
      </c>
      <c r="H164" s="4">
        <v>8288</v>
      </c>
      <c r="I164" s="4">
        <v>0</v>
      </c>
      <c r="J164" s="4"/>
      <c r="K164" s="4"/>
      <c r="L164" s="4">
        <f>SUM(F164:K164)</f>
        <v>8288</v>
      </c>
      <c r="M164" s="6">
        <f>E164-(SUM(F164:K164))</f>
        <v>81712</v>
      </c>
    </row>
    <row r="165" spans="1:13" ht="24.75" customHeight="1">
      <c r="A165" s="52" t="s">
        <v>24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1:13" ht="24" customHeight="1">
      <c r="A166" s="52" t="s">
        <v>65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ht="26.25">
      <c r="A167" s="1" t="s">
        <v>76</v>
      </c>
    </row>
    <row r="168" spans="1:13" ht="21">
      <c r="A168" s="55" t="s">
        <v>0</v>
      </c>
      <c r="B168" s="55" t="s">
        <v>1</v>
      </c>
      <c r="C168" s="55" t="s">
        <v>2</v>
      </c>
      <c r="D168" s="57" t="s">
        <v>3</v>
      </c>
      <c r="E168" s="55" t="s">
        <v>4</v>
      </c>
      <c r="F168" s="55" t="s">
        <v>22</v>
      </c>
      <c r="G168" s="55"/>
      <c r="H168" s="55"/>
      <c r="I168" s="55"/>
      <c r="J168" s="55"/>
      <c r="K168" s="55"/>
      <c r="L168" s="55" t="s">
        <v>5</v>
      </c>
      <c r="M168" s="55" t="s">
        <v>6</v>
      </c>
    </row>
    <row r="169" spans="1:13" ht="21.75" thickBot="1">
      <c r="A169" s="56"/>
      <c r="B169" s="56"/>
      <c r="C169" s="56"/>
      <c r="D169" s="58"/>
      <c r="E169" s="56"/>
      <c r="F169" s="19" t="s">
        <v>158</v>
      </c>
      <c r="G169" s="19" t="s">
        <v>159</v>
      </c>
      <c r="H169" s="19" t="s">
        <v>132</v>
      </c>
      <c r="I169" s="19" t="s">
        <v>133</v>
      </c>
      <c r="J169" s="19" t="s">
        <v>134</v>
      </c>
      <c r="K169" s="19" t="s">
        <v>135</v>
      </c>
      <c r="L169" s="56"/>
      <c r="M169" s="56"/>
    </row>
    <row r="170" spans="1:13" ht="21.75" thickTop="1">
      <c r="A170" s="21" t="s">
        <v>98</v>
      </c>
      <c r="B170" s="3"/>
      <c r="C170" s="3"/>
      <c r="D170" s="3"/>
      <c r="E170" s="3"/>
      <c r="F170" s="3"/>
      <c r="G170" s="3"/>
      <c r="H170" s="20"/>
      <c r="I170" s="3"/>
      <c r="J170" s="3"/>
      <c r="K170" s="3"/>
      <c r="L170" s="3"/>
      <c r="M170" s="3"/>
    </row>
    <row r="171" spans="1:13" ht="21">
      <c r="A171" s="7" t="s">
        <v>9</v>
      </c>
      <c r="B171" s="4"/>
      <c r="C171" s="4"/>
      <c r="D171" s="4"/>
      <c r="E171" s="4"/>
      <c r="F171" s="4"/>
      <c r="G171" s="4"/>
      <c r="H171" s="22"/>
      <c r="I171" s="4"/>
      <c r="J171" s="4"/>
      <c r="K171" s="4"/>
      <c r="L171" s="4"/>
      <c r="M171" s="6"/>
    </row>
    <row r="172" spans="1:13" ht="21">
      <c r="A172" s="4" t="s">
        <v>86</v>
      </c>
      <c r="B172" s="4">
        <v>100000</v>
      </c>
      <c r="C172" s="4"/>
      <c r="D172" s="4"/>
      <c r="E172" s="4">
        <f>B172+D172-C172</f>
        <v>100000</v>
      </c>
      <c r="F172" s="29">
        <v>0</v>
      </c>
      <c r="G172" s="4">
        <v>0</v>
      </c>
      <c r="H172" s="4">
        <v>0</v>
      </c>
      <c r="I172" s="4">
        <v>0</v>
      </c>
      <c r="J172" s="4"/>
      <c r="K172" s="4"/>
      <c r="L172" s="4">
        <v>0</v>
      </c>
      <c r="M172" s="6">
        <f>E172-(SUM(F172:K172))</f>
        <v>100000</v>
      </c>
    </row>
    <row r="173" spans="1:13" ht="21">
      <c r="A173" s="4" t="s">
        <v>87</v>
      </c>
      <c r="B173" s="4">
        <v>200000</v>
      </c>
      <c r="C173" s="4"/>
      <c r="D173" s="4"/>
      <c r="E173" s="4">
        <f aca="true" t="shared" si="13" ref="E173:E184">B173+D173-C173</f>
        <v>200000</v>
      </c>
      <c r="F173" s="29">
        <v>0</v>
      </c>
      <c r="G173" s="4">
        <v>0</v>
      </c>
      <c r="H173" s="4">
        <v>0</v>
      </c>
      <c r="I173" s="4">
        <v>0</v>
      </c>
      <c r="J173" s="4"/>
      <c r="K173" s="4"/>
      <c r="L173" s="4">
        <v>0</v>
      </c>
      <c r="M173" s="6">
        <f aca="true" t="shared" si="14" ref="M173:M184">E173-(SUM(F173:K173))</f>
        <v>200000</v>
      </c>
    </row>
    <row r="174" spans="1:13" ht="21">
      <c r="A174" s="4" t="s">
        <v>88</v>
      </c>
      <c r="B174" s="4">
        <v>120000</v>
      </c>
      <c r="C174" s="4"/>
      <c r="D174" s="4"/>
      <c r="E174" s="4">
        <f t="shared" si="13"/>
        <v>120000</v>
      </c>
      <c r="F174" s="29">
        <v>0</v>
      </c>
      <c r="G174" s="4">
        <v>0</v>
      </c>
      <c r="H174" s="4">
        <v>60000</v>
      </c>
      <c r="I174" s="4">
        <v>0</v>
      </c>
      <c r="J174" s="4"/>
      <c r="K174" s="4"/>
      <c r="L174" s="4">
        <f>SUM(F174:K174)</f>
        <v>60000</v>
      </c>
      <c r="M174" s="6">
        <f t="shared" si="14"/>
        <v>60000</v>
      </c>
    </row>
    <row r="175" spans="1:13" ht="21">
      <c r="A175" s="4" t="s">
        <v>89</v>
      </c>
      <c r="B175" s="4">
        <v>100000</v>
      </c>
      <c r="C175" s="4"/>
      <c r="D175" s="4"/>
      <c r="E175" s="4">
        <f t="shared" si="13"/>
        <v>100000</v>
      </c>
      <c r="F175" s="29">
        <v>0</v>
      </c>
      <c r="G175" s="4">
        <v>0</v>
      </c>
      <c r="H175" s="4">
        <v>0</v>
      </c>
      <c r="I175" s="4">
        <v>0</v>
      </c>
      <c r="J175" s="4"/>
      <c r="K175" s="4"/>
      <c r="L175" s="4">
        <v>0</v>
      </c>
      <c r="M175" s="6">
        <f t="shared" si="14"/>
        <v>100000</v>
      </c>
    </row>
    <row r="176" spans="1:13" ht="21">
      <c r="A176" s="4" t="s">
        <v>90</v>
      </c>
      <c r="B176" s="4">
        <v>70000</v>
      </c>
      <c r="C176" s="4"/>
      <c r="D176" s="4"/>
      <c r="E176" s="4">
        <f t="shared" si="13"/>
        <v>70000</v>
      </c>
      <c r="F176" s="29">
        <v>0</v>
      </c>
      <c r="G176" s="4">
        <v>0</v>
      </c>
      <c r="H176" s="4">
        <v>0</v>
      </c>
      <c r="I176" s="4">
        <v>9300</v>
      </c>
      <c r="J176" s="4"/>
      <c r="K176" s="4"/>
      <c r="L176" s="4">
        <f>SUM(F176:K176)</f>
        <v>9300</v>
      </c>
      <c r="M176" s="6">
        <f t="shared" si="14"/>
        <v>60700</v>
      </c>
    </row>
    <row r="177" spans="1:13" ht="21">
      <c r="A177" s="4" t="s">
        <v>91</v>
      </c>
      <c r="B177" s="4">
        <v>340000</v>
      </c>
      <c r="C177" s="4"/>
      <c r="D177" s="4"/>
      <c r="E177" s="4">
        <f t="shared" si="13"/>
        <v>340000</v>
      </c>
      <c r="F177" s="29">
        <v>0</v>
      </c>
      <c r="G177" s="4">
        <v>0</v>
      </c>
      <c r="H177" s="4">
        <v>0</v>
      </c>
      <c r="I177" s="4">
        <v>0</v>
      </c>
      <c r="J177" s="4"/>
      <c r="K177" s="4"/>
      <c r="L177" s="4">
        <v>0</v>
      </c>
      <c r="M177" s="6">
        <f t="shared" si="14"/>
        <v>340000</v>
      </c>
    </row>
    <row r="178" spans="1:13" ht="21">
      <c r="A178" s="4" t="s">
        <v>92</v>
      </c>
      <c r="B178" s="4">
        <v>30000</v>
      </c>
      <c r="C178" s="4"/>
      <c r="D178" s="4"/>
      <c r="E178" s="4">
        <f t="shared" si="13"/>
        <v>30000</v>
      </c>
      <c r="F178" s="29">
        <v>0</v>
      </c>
      <c r="G178" s="4">
        <v>3538</v>
      </c>
      <c r="H178" s="4">
        <v>0</v>
      </c>
      <c r="I178" s="4">
        <v>0</v>
      </c>
      <c r="J178" s="4"/>
      <c r="K178" s="4"/>
      <c r="L178" s="4">
        <f>SUM(F178:K178)</f>
        <v>3538</v>
      </c>
      <c r="M178" s="6">
        <f t="shared" si="14"/>
        <v>26462</v>
      </c>
    </row>
    <row r="179" spans="1:13" ht="21">
      <c r="A179" s="4" t="s">
        <v>93</v>
      </c>
      <c r="B179" s="4">
        <v>55000</v>
      </c>
      <c r="C179" s="4"/>
      <c r="D179" s="4"/>
      <c r="E179" s="4">
        <f t="shared" si="13"/>
        <v>55000</v>
      </c>
      <c r="F179" s="29">
        <v>3459</v>
      </c>
      <c r="G179" s="4">
        <v>3300</v>
      </c>
      <c r="H179" s="4">
        <v>0</v>
      </c>
      <c r="I179" s="4">
        <v>0</v>
      </c>
      <c r="J179" s="4"/>
      <c r="K179" s="4"/>
      <c r="L179" s="4">
        <f>SUM(F179:K179)</f>
        <v>6759</v>
      </c>
      <c r="M179" s="6">
        <f t="shared" si="14"/>
        <v>48241</v>
      </c>
    </row>
    <row r="180" spans="1:13" ht="21">
      <c r="A180" s="4" t="s">
        <v>94</v>
      </c>
      <c r="B180" s="4">
        <v>120000</v>
      </c>
      <c r="C180" s="4"/>
      <c r="D180" s="4"/>
      <c r="E180" s="4">
        <f t="shared" si="13"/>
        <v>120000</v>
      </c>
      <c r="F180" s="29">
        <v>0</v>
      </c>
      <c r="G180" s="4">
        <v>0</v>
      </c>
      <c r="H180" s="4">
        <v>0</v>
      </c>
      <c r="I180" s="4">
        <v>0</v>
      </c>
      <c r="J180" s="4"/>
      <c r="K180" s="4"/>
      <c r="L180" s="4">
        <v>0</v>
      </c>
      <c r="M180" s="6">
        <f t="shared" si="14"/>
        <v>120000</v>
      </c>
    </row>
    <row r="181" spans="1:13" ht="21">
      <c r="A181" s="4" t="s">
        <v>95</v>
      </c>
      <c r="B181" s="4">
        <v>10000</v>
      </c>
      <c r="C181" s="4"/>
      <c r="D181" s="4"/>
      <c r="E181" s="4">
        <f t="shared" si="13"/>
        <v>10000</v>
      </c>
      <c r="F181" s="29">
        <v>0</v>
      </c>
      <c r="G181" s="4">
        <v>0</v>
      </c>
      <c r="H181" s="4">
        <v>0</v>
      </c>
      <c r="I181" s="4">
        <v>0</v>
      </c>
      <c r="J181" s="4"/>
      <c r="K181" s="4"/>
      <c r="L181" s="4">
        <v>0</v>
      </c>
      <c r="M181" s="6">
        <f t="shared" si="14"/>
        <v>10000</v>
      </c>
    </row>
    <row r="182" spans="1:13" ht="21">
      <c r="A182" s="4" t="s">
        <v>96</v>
      </c>
      <c r="B182" s="4">
        <v>420000</v>
      </c>
      <c r="C182" s="4"/>
      <c r="D182" s="4"/>
      <c r="E182" s="4">
        <f t="shared" si="13"/>
        <v>420000</v>
      </c>
      <c r="F182" s="29">
        <v>0</v>
      </c>
      <c r="G182" s="4">
        <v>10630</v>
      </c>
      <c r="H182" s="4">
        <v>69500</v>
      </c>
      <c r="I182" s="4">
        <v>0</v>
      </c>
      <c r="J182" s="4"/>
      <c r="K182" s="4"/>
      <c r="L182" s="4">
        <f>SUM(F182:K182)</f>
        <v>80130</v>
      </c>
      <c r="M182" s="6">
        <f t="shared" si="14"/>
        <v>339870</v>
      </c>
    </row>
    <row r="183" spans="1:13" ht="21">
      <c r="A183" s="4" t="s">
        <v>124</v>
      </c>
      <c r="B183" s="4">
        <v>160000</v>
      </c>
      <c r="C183" s="4"/>
      <c r="D183" s="4"/>
      <c r="E183" s="4">
        <f t="shared" si="13"/>
        <v>160000</v>
      </c>
      <c r="F183" s="29">
        <v>0</v>
      </c>
      <c r="G183" s="4">
        <v>23020</v>
      </c>
      <c r="H183" s="4">
        <v>0</v>
      </c>
      <c r="I183" s="4">
        <v>0</v>
      </c>
      <c r="J183" s="4"/>
      <c r="K183" s="4"/>
      <c r="L183" s="4">
        <f>SUM(F183:K183)</f>
        <v>23020</v>
      </c>
      <c r="M183" s="6">
        <f t="shared" si="14"/>
        <v>136980</v>
      </c>
    </row>
    <row r="184" spans="1:13" ht="21">
      <c r="A184" s="4" t="s">
        <v>125</v>
      </c>
      <c r="B184" s="4">
        <v>150000</v>
      </c>
      <c r="C184" s="4"/>
      <c r="D184" s="4"/>
      <c r="E184" s="4">
        <f t="shared" si="13"/>
        <v>150000</v>
      </c>
      <c r="F184" s="29">
        <v>0</v>
      </c>
      <c r="G184" s="4">
        <v>0</v>
      </c>
      <c r="H184" s="4">
        <v>0</v>
      </c>
      <c r="I184" s="4">
        <v>0</v>
      </c>
      <c r="J184" s="4"/>
      <c r="K184" s="4"/>
      <c r="L184" s="4">
        <v>0</v>
      </c>
      <c r="M184" s="6">
        <f t="shared" si="14"/>
        <v>150000</v>
      </c>
    </row>
    <row r="185" spans="1:13" ht="21">
      <c r="A185" s="4" t="s">
        <v>126</v>
      </c>
      <c r="B185" s="4">
        <v>100000</v>
      </c>
      <c r="C185" s="4"/>
      <c r="D185" s="4"/>
      <c r="E185" s="4">
        <f>B185+D185-C185</f>
        <v>100000</v>
      </c>
      <c r="F185" s="29">
        <v>0</v>
      </c>
      <c r="G185" s="4">
        <v>65000</v>
      </c>
      <c r="H185" s="4">
        <v>0</v>
      </c>
      <c r="I185" s="4">
        <v>15000</v>
      </c>
      <c r="J185" s="4"/>
      <c r="K185" s="4"/>
      <c r="L185" s="4">
        <f>SUM(F185:K185)</f>
        <v>80000</v>
      </c>
      <c r="M185" s="6">
        <f>E185-(SUM(F185:K185))</f>
        <v>20000</v>
      </c>
    </row>
    <row r="186" spans="1:13" ht="21">
      <c r="A186" s="4" t="s">
        <v>150</v>
      </c>
      <c r="B186" s="4"/>
      <c r="C186" s="4"/>
      <c r="D186" s="4">
        <v>500000</v>
      </c>
      <c r="E186" s="4">
        <f>B186+D186-C186</f>
        <v>500000</v>
      </c>
      <c r="F186" s="29">
        <v>0</v>
      </c>
      <c r="G186" s="4">
        <v>0</v>
      </c>
      <c r="H186" s="4">
        <v>0</v>
      </c>
      <c r="I186" s="4">
        <v>0</v>
      </c>
      <c r="J186" s="4"/>
      <c r="K186" s="4"/>
      <c r="L186" s="4">
        <v>0</v>
      </c>
      <c r="M186" s="6">
        <f>E186-(SUM(F186:K186))</f>
        <v>500000</v>
      </c>
    </row>
    <row r="187" spans="1:13" ht="21.75" thickBot="1">
      <c r="A187" s="8" t="s">
        <v>11</v>
      </c>
      <c r="B187" s="10">
        <f>SUM(B186+B185+B184+B183+B182+B181+B180+B179+B178+B177+B176+B175+B174+B173+B172+B164+B163+B162+B161+B160+B159+B158+B157)</f>
        <v>4815000</v>
      </c>
      <c r="C187" s="10">
        <f aca="true" t="shared" si="15" ref="C187:M187">SUM(C186+C185+C184+C183+C182+C181+C180+C179+C178+C177+C176+C175+C174+C173+C172+C164+C163+C162+C161+C160+C159+C158+C157)</f>
        <v>0</v>
      </c>
      <c r="D187" s="10">
        <f t="shared" si="15"/>
        <v>500000</v>
      </c>
      <c r="E187" s="10">
        <f t="shared" si="15"/>
        <v>5315000</v>
      </c>
      <c r="F187" s="10">
        <f t="shared" si="15"/>
        <v>279139</v>
      </c>
      <c r="G187" s="10">
        <f t="shared" si="15"/>
        <v>336168</v>
      </c>
      <c r="H187" s="10">
        <f t="shared" si="15"/>
        <v>157148</v>
      </c>
      <c r="I187" s="10">
        <f t="shared" si="15"/>
        <v>170390</v>
      </c>
      <c r="J187" s="10">
        <f t="shared" si="15"/>
        <v>0</v>
      </c>
      <c r="K187" s="10">
        <f t="shared" si="15"/>
        <v>0</v>
      </c>
      <c r="L187" s="10">
        <f t="shared" si="15"/>
        <v>942845</v>
      </c>
      <c r="M187" s="10">
        <f t="shared" si="15"/>
        <v>4372155</v>
      </c>
    </row>
    <row r="188" spans="1:13" ht="22.5" thickBot="1" thickTop="1">
      <c r="A188" s="8" t="s">
        <v>123</v>
      </c>
      <c r="B188" s="9">
        <f aca="true" t="shared" si="16" ref="B188:I188">SUM(B187+B154+B151+B145)</f>
        <v>11486000</v>
      </c>
      <c r="C188" s="9">
        <f t="shared" si="16"/>
        <v>565500</v>
      </c>
      <c r="D188" s="9">
        <f t="shared" si="16"/>
        <v>554000</v>
      </c>
      <c r="E188" s="9">
        <f t="shared" si="16"/>
        <v>11474500</v>
      </c>
      <c r="F188" s="9">
        <f t="shared" si="16"/>
        <v>1136572.3</v>
      </c>
      <c r="G188" s="9">
        <f t="shared" si="16"/>
        <v>1401791.29</v>
      </c>
      <c r="H188" s="9">
        <f t="shared" si="16"/>
        <v>584428.23</v>
      </c>
      <c r="I188" s="9">
        <f t="shared" si="16"/>
        <v>372254.86</v>
      </c>
      <c r="J188" s="9"/>
      <c r="K188" s="9"/>
      <c r="L188" s="9">
        <f>SUM(L187+L154+L151+L145)</f>
        <v>3495046.6799999997</v>
      </c>
      <c r="M188" s="10">
        <f>SUM(M187+M154+M151+M145)</f>
        <v>7979453.32</v>
      </c>
    </row>
    <row r="189" spans="1:13" ht="21.75" thickTop="1">
      <c r="A189" s="12"/>
      <c r="B189" s="12"/>
      <c r="C189" s="12"/>
      <c r="D189" s="12"/>
      <c r="E189" s="12"/>
      <c r="F189" s="12"/>
      <c r="G189" s="12"/>
      <c r="H189" s="14"/>
      <c r="I189" s="12"/>
      <c r="J189" s="12"/>
      <c r="K189" s="12"/>
      <c r="L189" s="12"/>
      <c r="M189" s="13"/>
    </row>
    <row r="190" spans="1:13" ht="21">
      <c r="A190" s="12"/>
      <c r="B190" s="12"/>
      <c r="C190" s="12"/>
      <c r="D190" s="12"/>
      <c r="E190" s="12"/>
      <c r="F190" s="12"/>
      <c r="G190" s="12"/>
      <c r="H190" s="14"/>
      <c r="I190" s="12"/>
      <c r="J190" s="12"/>
      <c r="K190" s="12"/>
      <c r="L190" s="12"/>
      <c r="M190" s="13"/>
    </row>
    <row r="191" spans="1:13" ht="21">
      <c r="A191" s="12"/>
      <c r="B191" s="12"/>
      <c r="C191" s="12"/>
      <c r="D191" s="12"/>
      <c r="E191" s="12"/>
      <c r="F191" s="12"/>
      <c r="G191" s="12"/>
      <c r="H191" s="14"/>
      <c r="I191" s="12"/>
      <c r="J191" s="12"/>
      <c r="K191" s="12"/>
      <c r="L191" s="12"/>
      <c r="M191" s="13"/>
    </row>
    <row r="192" spans="1:13" ht="21">
      <c r="A192" s="12"/>
      <c r="B192" s="12"/>
      <c r="C192" s="12"/>
      <c r="D192" s="12"/>
      <c r="E192" s="12"/>
      <c r="F192" s="12"/>
      <c r="G192" s="12"/>
      <c r="H192" s="14"/>
      <c r="I192" s="12"/>
      <c r="J192" s="12"/>
      <c r="K192" s="12"/>
      <c r="L192" s="12"/>
      <c r="M192" s="13"/>
    </row>
    <row r="193" spans="1:13" ht="24.75" customHeight="1">
      <c r="A193" s="52" t="s">
        <v>24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</row>
    <row r="194" spans="1:13" ht="24" customHeight="1">
      <c r="A194" s="52" t="s">
        <v>49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</row>
    <row r="195" ht="26.25">
      <c r="A195" s="1" t="s">
        <v>97</v>
      </c>
    </row>
    <row r="196" spans="1:13" ht="21">
      <c r="A196" s="55" t="s">
        <v>0</v>
      </c>
      <c r="B196" s="55" t="s">
        <v>1</v>
      </c>
      <c r="C196" s="55" t="s">
        <v>2</v>
      </c>
      <c r="D196" s="57" t="s">
        <v>3</v>
      </c>
      <c r="E196" s="55" t="s">
        <v>4</v>
      </c>
      <c r="F196" s="55" t="s">
        <v>22</v>
      </c>
      <c r="G196" s="55"/>
      <c r="H196" s="55"/>
      <c r="I196" s="55"/>
      <c r="J196" s="55"/>
      <c r="K196" s="55"/>
      <c r="L196" s="55" t="s">
        <v>5</v>
      </c>
      <c r="M196" s="55" t="s">
        <v>6</v>
      </c>
    </row>
    <row r="197" spans="1:13" ht="21.75" thickBot="1">
      <c r="A197" s="56"/>
      <c r="B197" s="56"/>
      <c r="C197" s="56"/>
      <c r="D197" s="58"/>
      <c r="E197" s="56"/>
      <c r="F197" s="19" t="s">
        <v>158</v>
      </c>
      <c r="G197" s="19" t="s">
        <v>159</v>
      </c>
      <c r="H197" s="19" t="s">
        <v>132</v>
      </c>
      <c r="I197" s="19" t="s">
        <v>133</v>
      </c>
      <c r="J197" s="19" t="s">
        <v>134</v>
      </c>
      <c r="K197" s="19" t="s">
        <v>135</v>
      </c>
      <c r="L197" s="56"/>
      <c r="M197" s="56"/>
    </row>
    <row r="198" spans="1:13" ht="21.75" thickTop="1">
      <c r="A198" s="21" t="s">
        <v>98</v>
      </c>
      <c r="B198" s="4"/>
      <c r="C198" s="4"/>
      <c r="D198" s="4"/>
      <c r="E198" s="4"/>
      <c r="F198" s="4"/>
      <c r="G198" s="4"/>
      <c r="H198" s="22"/>
      <c r="I198" s="4"/>
      <c r="J198" s="4"/>
      <c r="K198" s="4"/>
      <c r="L198" s="4"/>
      <c r="M198" s="6"/>
    </row>
    <row r="199" spans="1:13" ht="21">
      <c r="A199" s="4" t="s">
        <v>40</v>
      </c>
      <c r="B199" s="4"/>
      <c r="C199" s="4"/>
      <c r="D199" s="4"/>
      <c r="E199" s="4"/>
      <c r="F199" s="29"/>
      <c r="G199" s="4"/>
      <c r="H199" s="22"/>
      <c r="I199" s="4"/>
      <c r="J199" s="4"/>
      <c r="K199" s="4"/>
      <c r="L199" s="22"/>
      <c r="M199" s="6"/>
    </row>
    <row r="200" spans="1:13" ht="21">
      <c r="A200" s="4" t="s">
        <v>99</v>
      </c>
      <c r="B200" s="4">
        <v>185000</v>
      </c>
      <c r="C200" s="4"/>
      <c r="D200" s="4"/>
      <c r="E200" s="4">
        <f>B200+D200-C200</f>
        <v>185000</v>
      </c>
      <c r="F200" s="29">
        <v>0</v>
      </c>
      <c r="G200" s="4">
        <v>0</v>
      </c>
      <c r="H200" s="22">
        <v>67850</v>
      </c>
      <c r="I200" s="4">
        <v>0</v>
      </c>
      <c r="J200" s="4"/>
      <c r="K200" s="4"/>
      <c r="L200" s="22">
        <f>SUM(F200:K200)</f>
        <v>67850</v>
      </c>
      <c r="M200" s="6">
        <f>E200-(SUM(F200:K200))</f>
        <v>117150</v>
      </c>
    </row>
    <row r="201" spans="1:13" ht="21">
      <c r="A201" s="4" t="s">
        <v>100</v>
      </c>
      <c r="B201" s="4">
        <v>78300</v>
      </c>
      <c r="C201" s="4"/>
      <c r="D201" s="4"/>
      <c r="E201" s="4">
        <f>B201+D201-C201</f>
        <v>78300</v>
      </c>
      <c r="F201" s="29">
        <v>0</v>
      </c>
      <c r="G201" s="5">
        <v>19100</v>
      </c>
      <c r="H201" s="22">
        <v>0</v>
      </c>
      <c r="I201" s="4">
        <v>0</v>
      </c>
      <c r="J201" s="4"/>
      <c r="K201" s="4"/>
      <c r="L201" s="22">
        <f>SUM(F201:K201)</f>
        <v>19100</v>
      </c>
      <c r="M201" s="6">
        <f>E201-(SUM(F201:K201))</f>
        <v>59200</v>
      </c>
    </row>
    <row r="202" spans="1:13" ht="21.75" thickBot="1">
      <c r="A202" s="8" t="s">
        <v>140</v>
      </c>
      <c r="B202" s="9">
        <f>SUM(B200:B201)</f>
        <v>263300</v>
      </c>
      <c r="C202" s="9">
        <f>SUM(C200:C201)</f>
        <v>0</v>
      </c>
      <c r="D202" s="9">
        <f>SUM(D200:D201)</f>
        <v>0</v>
      </c>
      <c r="E202" s="9">
        <f>SUM(E200:E201)</f>
        <v>263300</v>
      </c>
      <c r="F202" s="9">
        <f aca="true" t="shared" si="17" ref="F202:L202">SUM(F201)</f>
        <v>0</v>
      </c>
      <c r="G202" s="9">
        <f t="shared" si="17"/>
        <v>19100</v>
      </c>
      <c r="H202" s="9">
        <f>SUM(H200:H201)</f>
        <v>67850</v>
      </c>
      <c r="I202" s="9">
        <f>SUM(I200:I201)</f>
        <v>0</v>
      </c>
      <c r="J202" s="9"/>
      <c r="K202" s="9"/>
      <c r="L202" s="9">
        <f t="shared" si="17"/>
        <v>19100</v>
      </c>
      <c r="M202" s="11">
        <f>SUM(M200:M201)</f>
        <v>176350</v>
      </c>
    </row>
    <row r="203" spans="1:13" ht="21.75" thickTop="1">
      <c r="A203" s="4" t="s">
        <v>42</v>
      </c>
      <c r="B203" s="4"/>
      <c r="C203" s="4"/>
      <c r="D203" s="4"/>
      <c r="E203" s="4"/>
      <c r="F203" s="29"/>
      <c r="G203" s="4"/>
      <c r="H203" s="4"/>
      <c r="I203" s="4"/>
      <c r="J203" s="4"/>
      <c r="K203" s="4"/>
      <c r="L203" s="4"/>
      <c r="M203" s="6"/>
    </row>
    <row r="204" spans="1:13" ht="21">
      <c r="A204" s="4" t="s">
        <v>101</v>
      </c>
      <c r="B204" s="4">
        <v>486700</v>
      </c>
      <c r="C204" s="4"/>
      <c r="D204" s="4"/>
      <c r="E204" s="4">
        <f>SUM(B204-C204)+D204</f>
        <v>486700</v>
      </c>
      <c r="F204" s="29">
        <v>70000</v>
      </c>
      <c r="G204" s="4">
        <v>149740</v>
      </c>
      <c r="H204" s="4">
        <v>0</v>
      </c>
      <c r="I204" s="4">
        <v>0</v>
      </c>
      <c r="J204" s="4"/>
      <c r="K204" s="4"/>
      <c r="L204" s="4">
        <f>SUM(F204:K204)</f>
        <v>219740</v>
      </c>
      <c r="M204" s="6">
        <f>SUM(E204-L204)</f>
        <v>266960</v>
      </c>
    </row>
    <row r="205" spans="1:13" ht="21.75" thickBot="1">
      <c r="A205" s="8" t="s">
        <v>140</v>
      </c>
      <c r="B205" s="9">
        <f aca="true" t="shared" si="18" ref="B205:H205">SUM(B204)</f>
        <v>486700</v>
      </c>
      <c r="C205" s="9">
        <f t="shared" si="18"/>
        <v>0</v>
      </c>
      <c r="D205" s="9">
        <f t="shared" si="18"/>
        <v>0</v>
      </c>
      <c r="E205" s="9">
        <f t="shared" si="18"/>
        <v>486700</v>
      </c>
      <c r="F205" s="9">
        <f t="shared" si="18"/>
        <v>70000</v>
      </c>
      <c r="G205" s="9">
        <f t="shared" si="18"/>
        <v>149740</v>
      </c>
      <c r="H205" s="9">
        <f t="shared" si="18"/>
        <v>0</v>
      </c>
      <c r="I205" s="9">
        <f>SUM(I204)</f>
        <v>0</v>
      </c>
      <c r="J205" s="9"/>
      <c r="K205" s="9"/>
      <c r="L205" s="9">
        <f>SUM(L204)</f>
        <v>219740</v>
      </c>
      <c r="M205" s="11">
        <f>SUM(M204)</f>
        <v>266960</v>
      </c>
    </row>
    <row r="206" spans="1:13" ht="21.75" thickTop="1">
      <c r="A206" s="4" t="s">
        <v>43</v>
      </c>
      <c r="B206" s="4"/>
      <c r="C206" s="4"/>
      <c r="D206" s="4"/>
      <c r="E206" s="4"/>
      <c r="F206" s="29"/>
      <c r="G206" s="4"/>
      <c r="H206" s="22"/>
      <c r="I206" s="4"/>
      <c r="J206" s="4"/>
      <c r="K206" s="4"/>
      <c r="L206" s="22"/>
      <c r="M206" s="6"/>
    </row>
    <row r="207" spans="1:13" ht="21">
      <c r="A207" s="4" t="s">
        <v>102</v>
      </c>
      <c r="B207" s="24">
        <v>160000</v>
      </c>
      <c r="C207" s="24"/>
      <c r="D207" s="24"/>
      <c r="E207" s="4">
        <f>B207+D207-C207</f>
        <v>160000</v>
      </c>
      <c r="F207" s="29">
        <v>0</v>
      </c>
      <c r="G207" s="5">
        <v>7000</v>
      </c>
      <c r="H207" s="22">
        <v>0</v>
      </c>
      <c r="I207" s="4">
        <v>0</v>
      </c>
      <c r="J207" s="4"/>
      <c r="K207" s="4"/>
      <c r="L207" s="22">
        <f>SUM(F207:K207)</f>
        <v>7000</v>
      </c>
      <c r="M207" s="6">
        <f>E207-(SUM(F207:K207))</f>
        <v>153000</v>
      </c>
    </row>
    <row r="208" spans="1:13" ht="21">
      <c r="A208" s="4" t="s">
        <v>103</v>
      </c>
      <c r="B208" s="24">
        <v>213000</v>
      </c>
      <c r="C208" s="24"/>
      <c r="D208" s="24"/>
      <c r="E208" s="4">
        <f>B208+D208-C208</f>
        <v>213000</v>
      </c>
      <c r="F208" s="29">
        <v>20000</v>
      </c>
      <c r="G208" s="5">
        <v>0</v>
      </c>
      <c r="H208" s="22">
        <v>0</v>
      </c>
      <c r="I208" s="4">
        <v>12575</v>
      </c>
      <c r="J208" s="4"/>
      <c r="K208" s="4"/>
      <c r="L208" s="22">
        <f>SUM(F208:K208)</f>
        <v>32575</v>
      </c>
      <c r="M208" s="6">
        <f>E208-(SUM(F208:K208))</f>
        <v>180425</v>
      </c>
    </row>
    <row r="209" spans="1:13" ht="21.75" thickBot="1">
      <c r="A209" s="8" t="s">
        <v>140</v>
      </c>
      <c r="B209" s="9">
        <f aca="true" t="shared" si="19" ref="B209:H209">SUM(B207:B208)</f>
        <v>373000</v>
      </c>
      <c r="C209" s="9">
        <f t="shared" si="19"/>
        <v>0</v>
      </c>
      <c r="D209" s="9">
        <f t="shared" si="19"/>
        <v>0</v>
      </c>
      <c r="E209" s="9">
        <f t="shared" si="19"/>
        <v>373000</v>
      </c>
      <c r="F209" s="9">
        <f t="shared" si="19"/>
        <v>20000</v>
      </c>
      <c r="G209" s="9">
        <f t="shared" si="19"/>
        <v>7000</v>
      </c>
      <c r="H209" s="9">
        <f t="shared" si="19"/>
        <v>0</v>
      </c>
      <c r="I209" s="9">
        <f>SUM(I207:I208)</f>
        <v>12575</v>
      </c>
      <c r="J209" s="9"/>
      <c r="K209" s="9"/>
      <c r="L209" s="9">
        <f>SUM(L208:L208)</f>
        <v>32575</v>
      </c>
      <c r="M209" s="11">
        <f>SUM(M207:M208)</f>
        <v>333425</v>
      </c>
    </row>
    <row r="210" spans="1:13" ht="21.75" thickTop="1">
      <c r="A210" s="4" t="s">
        <v>44</v>
      </c>
      <c r="B210" s="4"/>
      <c r="C210" s="4"/>
      <c r="D210" s="4"/>
      <c r="E210" s="4"/>
      <c r="F210" s="29"/>
      <c r="G210" s="4"/>
      <c r="H210" s="22"/>
      <c r="I210" s="4"/>
      <c r="J210" s="4"/>
      <c r="K210" s="4"/>
      <c r="L210" s="22"/>
      <c r="M210" s="6"/>
    </row>
    <row r="211" spans="1:13" ht="21">
      <c r="A211" s="4" t="s">
        <v>104</v>
      </c>
      <c r="B211" s="4">
        <v>468700</v>
      </c>
      <c r="C211" s="4"/>
      <c r="D211" s="4"/>
      <c r="E211" s="4">
        <f>SUM(B211-C211+D211)</f>
        <v>468700</v>
      </c>
      <c r="F211" s="29">
        <v>0</v>
      </c>
      <c r="G211" s="4">
        <v>224560</v>
      </c>
      <c r="H211" s="22">
        <v>0</v>
      </c>
      <c r="I211" s="4">
        <v>0</v>
      </c>
      <c r="J211" s="4"/>
      <c r="K211" s="4"/>
      <c r="L211" s="22">
        <f>SUM(F211:K211)</f>
        <v>224560</v>
      </c>
      <c r="M211" s="6">
        <f>E211-(SUM(F211:K211))</f>
        <v>244140</v>
      </c>
    </row>
    <row r="212" spans="1:13" ht="21">
      <c r="A212" s="4" t="s">
        <v>105</v>
      </c>
      <c r="B212" s="4">
        <v>100000</v>
      </c>
      <c r="C212" s="4"/>
      <c r="D212" s="4"/>
      <c r="E212" s="4">
        <f>SUM(B212-C212+D212)</f>
        <v>100000</v>
      </c>
      <c r="F212" s="29">
        <v>0</v>
      </c>
      <c r="G212" s="5">
        <v>17180</v>
      </c>
      <c r="H212" s="22">
        <v>2500</v>
      </c>
      <c r="I212" s="4">
        <v>0</v>
      </c>
      <c r="J212" s="4"/>
      <c r="K212" s="4"/>
      <c r="L212" s="22">
        <f>SUM(F212:K212)</f>
        <v>19680</v>
      </c>
      <c r="M212" s="6">
        <f>E212-(SUM(F212:K212))</f>
        <v>80320</v>
      </c>
    </row>
    <row r="213" spans="1:13" ht="21.75" thickBot="1">
      <c r="A213" s="8" t="s">
        <v>140</v>
      </c>
      <c r="B213" s="9">
        <f>SUM(B211:B212)</f>
        <v>568700</v>
      </c>
      <c r="C213" s="9">
        <f>SUM(C211:C212)</f>
        <v>0</v>
      </c>
      <c r="D213" s="9">
        <f>SUM(D211:D212)</f>
        <v>0</v>
      </c>
      <c r="E213" s="9">
        <f>SUM(E211:E212)</f>
        <v>568700</v>
      </c>
      <c r="F213" s="9">
        <f>SUM(F212)</f>
        <v>0</v>
      </c>
      <c r="G213" s="9">
        <f>SUM(G211:G212)</f>
        <v>241740</v>
      </c>
      <c r="H213" s="9">
        <f>SUM(H211:H212)</f>
        <v>2500</v>
      </c>
      <c r="I213" s="9">
        <f>SUM(I211:I212)</f>
        <v>0</v>
      </c>
      <c r="J213" s="9"/>
      <c r="K213" s="9"/>
      <c r="L213" s="9">
        <f>SUM(F213:K213)</f>
        <v>244240</v>
      </c>
      <c r="M213" s="11">
        <f>SUM(M211:M212)</f>
        <v>324460</v>
      </c>
    </row>
    <row r="214" spans="1:13" ht="22.5" thickBot="1" thickTop="1">
      <c r="A214" s="8" t="s">
        <v>11</v>
      </c>
      <c r="B214" s="9">
        <f aca="true" t="shared" si="20" ref="B214:I214">SUM(B213+B209+B205+B202)</f>
        <v>1691700</v>
      </c>
      <c r="C214" s="9">
        <f t="shared" si="20"/>
        <v>0</v>
      </c>
      <c r="D214" s="9">
        <f t="shared" si="20"/>
        <v>0</v>
      </c>
      <c r="E214" s="9">
        <f t="shared" si="20"/>
        <v>1691700</v>
      </c>
      <c r="F214" s="9">
        <f t="shared" si="20"/>
        <v>90000</v>
      </c>
      <c r="G214" s="9">
        <f t="shared" si="20"/>
        <v>417580</v>
      </c>
      <c r="H214" s="9">
        <f t="shared" si="20"/>
        <v>70350</v>
      </c>
      <c r="I214" s="9">
        <f t="shared" si="20"/>
        <v>12575</v>
      </c>
      <c r="J214" s="9"/>
      <c r="K214" s="9"/>
      <c r="L214" s="9">
        <f>SUM(L213+L209+L205+L202)</f>
        <v>515655</v>
      </c>
      <c r="M214" s="9">
        <f>SUM(M213+M209+M205+M202)</f>
        <v>1101195</v>
      </c>
    </row>
    <row r="215" spans="1:13" ht="19.5" customHeight="1" thickTop="1">
      <c r="A215" s="15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7"/>
    </row>
    <row r="216" spans="1:13" ht="19.5" customHeight="1">
      <c r="A216" s="15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7"/>
    </row>
    <row r="217" spans="1:13" ht="19.5" customHeight="1">
      <c r="A217" s="15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7"/>
    </row>
    <row r="218" spans="1:13" ht="19.5" customHeight="1">
      <c r="A218" s="15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7"/>
    </row>
    <row r="219" spans="1:13" ht="19.5" customHeight="1">
      <c r="A219" s="15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7"/>
    </row>
    <row r="220" spans="1:13" ht="19.5" customHeight="1">
      <c r="A220" s="15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7"/>
    </row>
    <row r="221" spans="1:13" ht="24.75" customHeight="1">
      <c r="A221" s="52" t="s">
        <v>24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</row>
    <row r="222" spans="1:13" ht="24" customHeight="1">
      <c r="A222" s="52" t="s">
        <v>65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</row>
    <row r="223" ht="26.25">
      <c r="A223" s="1" t="s">
        <v>97</v>
      </c>
    </row>
    <row r="224" spans="1:13" ht="21">
      <c r="A224" s="55" t="s">
        <v>0</v>
      </c>
      <c r="B224" s="55" t="s">
        <v>1</v>
      </c>
      <c r="C224" s="55" t="s">
        <v>2</v>
      </c>
      <c r="D224" s="57" t="s">
        <v>3</v>
      </c>
      <c r="E224" s="55" t="s">
        <v>4</v>
      </c>
      <c r="F224" s="55" t="s">
        <v>22</v>
      </c>
      <c r="G224" s="55"/>
      <c r="H224" s="55"/>
      <c r="I224" s="55"/>
      <c r="J224" s="55"/>
      <c r="K224" s="55"/>
      <c r="L224" s="55" t="s">
        <v>5</v>
      </c>
      <c r="M224" s="55" t="s">
        <v>6</v>
      </c>
    </row>
    <row r="225" spans="1:13" ht="21.75" thickBot="1">
      <c r="A225" s="56"/>
      <c r="B225" s="56"/>
      <c r="C225" s="56"/>
      <c r="D225" s="58"/>
      <c r="E225" s="56"/>
      <c r="F225" s="19" t="s">
        <v>158</v>
      </c>
      <c r="G225" s="19" t="s">
        <v>159</v>
      </c>
      <c r="H225" s="19" t="s">
        <v>132</v>
      </c>
      <c r="I225" s="19" t="s">
        <v>133</v>
      </c>
      <c r="J225" s="19" t="s">
        <v>134</v>
      </c>
      <c r="K225" s="19" t="s">
        <v>135</v>
      </c>
      <c r="L225" s="56"/>
      <c r="M225" s="56"/>
    </row>
    <row r="226" spans="1:13" ht="21.75" thickTop="1">
      <c r="A226" s="21" t="s">
        <v>78</v>
      </c>
      <c r="B226" s="3"/>
      <c r="C226" s="3"/>
      <c r="D226" s="3"/>
      <c r="E226" s="3"/>
      <c r="F226" s="3"/>
      <c r="G226" s="3"/>
      <c r="H226" s="20"/>
      <c r="I226" s="3"/>
      <c r="J226" s="3"/>
      <c r="K226" s="3"/>
      <c r="L226" s="3"/>
      <c r="M226" s="3"/>
    </row>
    <row r="227" spans="1:13" ht="21">
      <c r="A227" s="7" t="s">
        <v>9</v>
      </c>
      <c r="B227" s="4"/>
      <c r="C227" s="4"/>
      <c r="D227" s="4"/>
      <c r="E227" s="4"/>
      <c r="F227" s="4"/>
      <c r="G227" s="4"/>
      <c r="H227" s="22"/>
      <c r="I227" s="4"/>
      <c r="J227" s="4"/>
      <c r="K227" s="4"/>
      <c r="L227" s="4"/>
      <c r="M227" s="6"/>
    </row>
    <row r="228" spans="1:13" ht="21">
      <c r="A228" s="4" t="s">
        <v>106</v>
      </c>
      <c r="B228" s="4">
        <v>355000</v>
      </c>
      <c r="C228" s="24"/>
      <c r="D228" s="4"/>
      <c r="E228" s="4">
        <f aca="true" t="shared" si="21" ref="E228:E239">B228+D228-C228</f>
        <v>355000</v>
      </c>
      <c r="F228" s="29">
        <v>0</v>
      </c>
      <c r="G228" s="4">
        <v>0</v>
      </c>
      <c r="H228" s="4">
        <v>0</v>
      </c>
      <c r="I228" s="4">
        <v>0</v>
      </c>
      <c r="J228" s="4"/>
      <c r="K228" s="4"/>
      <c r="L228" s="4">
        <v>0</v>
      </c>
      <c r="M228" s="6">
        <f>E228-(SUM(F228:K228))</f>
        <v>355000</v>
      </c>
    </row>
    <row r="229" spans="1:13" ht="21">
      <c r="A229" s="4" t="s">
        <v>107</v>
      </c>
      <c r="B229" s="4">
        <v>150000</v>
      </c>
      <c r="C229" s="24"/>
      <c r="D229" s="4"/>
      <c r="E229" s="4">
        <f t="shared" si="21"/>
        <v>150000</v>
      </c>
      <c r="F229" s="4">
        <v>0</v>
      </c>
      <c r="G229" s="4">
        <v>0</v>
      </c>
      <c r="H229" s="4">
        <v>0</v>
      </c>
      <c r="I229" s="4">
        <v>0</v>
      </c>
      <c r="J229" s="4"/>
      <c r="K229" s="4"/>
      <c r="L229" s="4">
        <f>SUM(F229:K229)</f>
        <v>0</v>
      </c>
      <c r="M229" s="6">
        <f>E229-(SUM(F229:K229))</f>
        <v>150000</v>
      </c>
    </row>
    <row r="230" spans="1:13" ht="21">
      <c r="A230" s="4" t="s">
        <v>108</v>
      </c>
      <c r="B230" s="4">
        <v>10000</v>
      </c>
      <c r="C230" s="4"/>
      <c r="D230" s="4"/>
      <c r="E230" s="4">
        <f t="shared" si="21"/>
        <v>10000</v>
      </c>
      <c r="F230" s="4">
        <v>0</v>
      </c>
      <c r="G230" s="4">
        <v>0</v>
      </c>
      <c r="H230" s="4">
        <v>0</v>
      </c>
      <c r="I230" s="4">
        <v>0</v>
      </c>
      <c r="J230" s="4"/>
      <c r="K230" s="4"/>
      <c r="L230" s="4">
        <f>SUM(F230:K230)</f>
        <v>0</v>
      </c>
      <c r="M230" s="6">
        <f>E230-(SUM(F230:K230))</f>
        <v>10000</v>
      </c>
    </row>
    <row r="231" spans="1:13" ht="21">
      <c r="A231" s="32" t="s">
        <v>109</v>
      </c>
      <c r="B231" s="4">
        <v>30000</v>
      </c>
      <c r="C231" s="4"/>
      <c r="D231" s="4"/>
      <c r="E231" s="4">
        <f t="shared" si="21"/>
        <v>30000</v>
      </c>
      <c r="F231" s="4">
        <v>0</v>
      </c>
      <c r="G231" s="4">
        <v>0</v>
      </c>
      <c r="H231" s="4">
        <v>0</v>
      </c>
      <c r="I231" s="4">
        <v>0</v>
      </c>
      <c r="J231" s="4"/>
      <c r="K231" s="4"/>
      <c r="L231" s="4">
        <f>SUM(F231:K231)</f>
        <v>0</v>
      </c>
      <c r="M231" s="6">
        <f>E231-(SUM(F231:K231))</f>
        <v>30000</v>
      </c>
    </row>
    <row r="232" spans="1:13" ht="21">
      <c r="A232" s="25" t="s">
        <v>110</v>
      </c>
      <c r="B232" s="4">
        <v>30000</v>
      </c>
      <c r="C232" s="4"/>
      <c r="D232" s="24"/>
      <c r="E232" s="4">
        <f t="shared" si="21"/>
        <v>30000</v>
      </c>
      <c r="F232" s="29">
        <v>0</v>
      </c>
      <c r="G232" s="4">
        <v>0</v>
      </c>
      <c r="H232" s="4">
        <v>0</v>
      </c>
      <c r="I232" s="4">
        <v>0</v>
      </c>
      <c r="J232" s="4"/>
      <c r="K232" s="4"/>
      <c r="L232" s="4">
        <f>SUM(F232:K232)</f>
        <v>0</v>
      </c>
      <c r="M232" s="6">
        <f>SUM(E232-F232-G232-H232-I232-J232-K232)</f>
        <v>30000</v>
      </c>
    </row>
    <row r="233" spans="1:13" ht="21">
      <c r="A233" s="4" t="s">
        <v>111</v>
      </c>
      <c r="B233" s="4">
        <v>100000</v>
      </c>
      <c r="C233" s="4"/>
      <c r="D233" s="4"/>
      <c r="E233" s="4">
        <f t="shared" si="21"/>
        <v>100000</v>
      </c>
      <c r="F233" s="29">
        <v>0</v>
      </c>
      <c r="G233" s="4">
        <v>91400</v>
      </c>
      <c r="H233" s="4">
        <v>0</v>
      </c>
      <c r="I233" s="4">
        <v>0</v>
      </c>
      <c r="J233" s="4"/>
      <c r="K233" s="4"/>
      <c r="L233" s="4">
        <f>SUM(F233:K233)</f>
        <v>91400</v>
      </c>
      <c r="M233" s="6">
        <f aca="true" t="shared" si="22" ref="M233:M239">E233-(SUM(F233:K233))</f>
        <v>8600</v>
      </c>
    </row>
    <row r="234" spans="1:13" ht="21">
      <c r="A234" s="32" t="s">
        <v>112</v>
      </c>
      <c r="B234" s="4">
        <v>30000</v>
      </c>
      <c r="C234" s="4"/>
      <c r="D234" s="4"/>
      <c r="E234" s="4">
        <f t="shared" si="21"/>
        <v>30000</v>
      </c>
      <c r="F234" s="29">
        <v>0</v>
      </c>
      <c r="G234" s="4">
        <v>0</v>
      </c>
      <c r="H234" s="4">
        <v>0</v>
      </c>
      <c r="I234" s="4">
        <v>0</v>
      </c>
      <c r="J234" s="4"/>
      <c r="K234" s="4"/>
      <c r="L234" s="4">
        <v>0</v>
      </c>
      <c r="M234" s="6">
        <f t="shared" si="22"/>
        <v>30000</v>
      </c>
    </row>
    <row r="235" spans="1:13" ht="21">
      <c r="A235" s="4" t="s">
        <v>113</v>
      </c>
      <c r="B235" s="4">
        <v>30000</v>
      </c>
      <c r="C235" s="4"/>
      <c r="D235" s="4"/>
      <c r="E235" s="4">
        <f t="shared" si="21"/>
        <v>30000</v>
      </c>
      <c r="F235" s="29">
        <v>0</v>
      </c>
      <c r="G235" s="4">
        <v>0</v>
      </c>
      <c r="H235" s="4">
        <v>0</v>
      </c>
      <c r="I235" s="4">
        <v>0</v>
      </c>
      <c r="J235" s="4"/>
      <c r="K235" s="4"/>
      <c r="L235" s="4">
        <v>0</v>
      </c>
      <c r="M235" s="6">
        <f t="shared" si="22"/>
        <v>30000</v>
      </c>
    </row>
    <row r="236" spans="1:13" ht="21">
      <c r="A236" s="4" t="s">
        <v>114</v>
      </c>
      <c r="B236" s="4">
        <v>30000</v>
      </c>
      <c r="C236" s="4"/>
      <c r="D236" s="4"/>
      <c r="E236" s="4">
        <f t="shared" si="21"/>
        <v>30000</v>
      </c>
      <c r="F236" s="29">
        <v>0</v>
      </c>
      <c r="G236" s="4">
        <v>5800</v>
      </c>
      <c r="H236" s="4">
        <v>0</v>
      </c>
      <c r="I236" s="4">
        <v>0</v>
      </c>
      <c r="J236" s="4"/>
      <c r="K236" s="4"/>
      <c r="L236" s="4">
        <f>SUM(F236:K236)</f>
        <v>5800</v>
      </c>
      <c r="M236" s="6">
        <f t="shared" si="22"/>
        <v>24200</v>
      </c>
    </row>
    <row r="237" spans="1:13" ht="21">
      <c r="A237" s="4" t="s">
        <v>115</v>
      </c>
      <c r="B237" s="4">
        <v>190000</v>
      </c>
      <c r="C237" s="4"/>
      <c r="D237" s="4"/>
      <c r="E237" s="4">
        <f t="shared" si="21"/>
        <v>190000</v>
      </c>
      <c r="F237" s="29">
        <v>0</v>
      </c>
      <c r="G237" s="4">
        <v>81455</v>
      </c>
      <c r="H237" s="4">
        <v>0</v>
      </c>
      <c r="I237" s="4">
        <v>0</v>
      </c>
      <c r="J237" s="4"/>
      <c r="K237" s="4"/>
      <c r="L237" s="4">
        <f>SUM(F237:K237)</f>
        <v>81455</v>
      </c>
      <c r="M237" s="6">
        <f t="shared" si="22"/>
        <v>108545</v>
      </c>
    </row>
    <row r="238" spans="1:13" ht="21">
      <c r="A238" s="4" t="s">
        <v>116</v>
      </c>
      <c r="B238" s="4">
        <v>100000</v>
      </c>
      <c r="C238" s="4"/>
      <c r="D238" s="4"/>
      <c r="E238" s="4">
        <f>B238+D238-C238</f>
        <v>100000</v>
      </c>
      <c r="F238" s="29">
        <v>0</v>
      </c>
      <c r="G238" s="4">
        <v>0</v>
      </c>
      <c r="H238" s="4">
        <v>0</v>
      </c>
      <c r="I238" s="4">
        <v>0</v>
      </c>
      <c r="J238" s="4"/>
      <c r="K238" s="4"/>
      <c r="L238" s="4">
        <v>0</v>
      </c>
      <c r="M238" s="6">
        <f>E238-(SUM(F238:K238))</f>
        <v>100000</v>
      </c>
    </row>
    <row r="239" spans="1:13" ht="21">
      <c r="A239" s="4" t="s">
        <v>151</v>
      </c>
      <c r="B239" s="4">
        <v>186509</v>
      </c>
      <c r="C239" s="4"/>
      <c r="D239" s="4"/>
      <c r="E239" s="4">
        <f t="shared" si="21"/>
        <v>186509</v>
      </c>
      <c r="F239" s="29">
        <v>0</v>
      </c>
      <c r="G239" s="4">
        <v>54205</v>
      </c>
      <c r="H239" s="4">
        <v>0</v>
      </c>
      <c r="I239" s="4">
        <v>0</v>
      </c>
      <c r="J239" s="4"/>
      <c r="K239" s="4"/>
      <c r="L239" s="4">
        <f>SUM(F239:K239)</f>
        <v>54205</v>
      </c>
      <c r="M239" s="6">
        <f t="shared" si="22"/>
        <v>132304</v>
      </c>
    </row>
    <row r="240" spans="1:13" ht="21.75" thickBot="1">
      <c r="A240" s="8" t="s">
        <v>11</v>
      </c>
      <c r="B240" s="10">
        <f aca="true" t="shared" si="23" ref="B240:I240">SUM(B228:B239)</f>
        <v>1241509</v>
      </c>
      <c r="C240" s="10">
        <f t="shared" si="23"/>
        <v>0</v>
      </c>
      <c r="D240" s="10">
        <f t="shared" si="23"/>
        <v>0</v>
      </c>
      <c r="E240" s="10">
        <f t="shared" si="23"/>
        <v>1241509</v>
      </c>
      <c r="F240" s="10">
        <f t="shared" si="23"/>
        <v>0</v>
      </c>
      <c r="G240" s="10">
        <f t="shared" si="23"/>
        <v>232860</v>
      </c>
      <c r="H240" s="10">
        <f t="shared" si="23"/>
        <v>0</v>
      </c>
      <c r="I240" s="10">
        <f t="shared" si="23"/>
        <v>0</v>
      </c>
      <c r="J240" s="10"/>
      <c r="K240" s="10"/>
      <c r="L240" s="10">
        <f>SUM(L228:L239)</f>
        <v>232860</v>
      </c>
      <c r="M240" s="10">
        <f>SUM(M228:M239)</f>
        <v>1008649</v>
      </c>
    </row>
    <row r="241" spans="1:13" ht="22.5" thickBot="1" thickTop="1">
      <c r="A241" s="8" t="s">
        <v>148</v>
      </c>
      <c r="B241" s="9">
        <f aca="true" t="shared" si="24" ref="B241:I241">SUM(B240+B214)</f>
        <v>2933209</v>
      </c>
      <c r="C241" s="9">
        <f t="shared" si="24"/>
        <v>0</v>
      </c>
      <c r="D241" s="9">
        <f t="shared" si="24"/>
        <v>0</v>
      </c>
      <c r="E241" s="9">
        <f t="shared" si="24"/>
        <v>2933209</v>
      </c>
      <c r="F241" s="9">
        <f t="shared" si="24"/>
        <v>90000</v>
      </c>
      <c r="G241" s="9">
        <f t="shared" si="24"/>
        <v>650440</v>
      </c>
      <c r="H241" s="9">
        <f t="shared" si="24"/>
        <v>70350</v>
      </c>
      <c r="I241" s="9">
        <f t="shared" si="24"/>
        <v>12575</v>
      </c>
      <c r="J241" s="9"/>
      <c r="K241" s="9"/>
      <c r="L241" s="9">
        <f>SUM(L240+L214)</f>
        <v>748515</v>
      </c>
      <c r="M241" s="9">
        <f>SUM(M240+M214)</f>
        <v>2109844</v>
      </c>
    </row>
    <row r="242" spans="1:13" ht="21.75" thickTop="1">
      <c r="A242" s="12"/>
      <c r="B242" s="12"/>
      <c r="C242" s="12"/>
      <c r="D242" s="12"/>
      <c r="E242" s="12"/>
      <c r="F242" s="12"/>
      <c r="G242" s="12"/>
      <c r="H242" s="14"/>
      <c r="I242" s="12"/>
      <c r="J242" s="12"/>
      <c r="K242" s="12"/>
      <c r="L242" s="12"/>
      <c r="M242" s="13"/>
    </row>
    <row r="243" spans="1:13" ht="19.5" customHeight="1">
      <c r="A243" s="15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7"/>
    </row>
    <row r="244" spans="1:13" ht="19.5" customHeight="1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7"/>
    </row>
    <row r="245" spans="1:13" ht="19.5" customHeight="1">
      <c r="A245" s="15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7"/>
    </row>
    <row r="246" spans="1:13" ht="19.5" customHeight="1">
      <c r="A246" s="15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7"/>
    </row>
    <row r="247" spans="1:13" ht="19.5" customHeight="1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7"/>
    </row>
    <row r="248" spans="1:13" ht="19.5" customHeight="1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7"/>
    </row>
    <row r="249" spans="1:13" ht="26.25">
      <c r="A249" s="52" t="s">
        <v>24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</row>
    <row r="250" spans="1:13" ht="26.25">
      <c r="A250" s="52" t="s">
        <v>117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</row>
    <row r="251" ht="26.25">
      <c r="A251" s="1" t="s">
        <v>12</v>
      </c>
    </row>
    <row r="252" spans="1:13" ht="21">
      <c r="A252" s="55" t="s">
        <v>0</v>
      </c>
      <c r="B252" s="55" t="s">
        <v>1</v>
      </c>
      <c r="C252" s="55" t="s">
        <v>2</v>
      </c>
      <c r="D252" s="57" t="s">
        <v>3</v>
      </c>
      <c r="E252" s="55" t="s">
        <v>4</v>
      </c>
      <c r="F252" s="55" t="s">
        <v>22</v>
      </c>
      <c r="G252" s="55"/>
      <c r="H252" s="55"/>
      <c r="I252" s="55"/>
      <c r="J252" s="55"/>
      <c r="K252" s="55"/>
      <c r="L252" s="55" t="s">
        <v>5</v>
      </c>
      <c r="M252" s="55" t="s">
        <v>6</v>
      </c>
    </row>
    <row r="253" spans="1:13" ht="21.75" thickBot="1">
      <c r="A253" s="56"/>
      <c r="B253" s="56"/>
      <c r="C253" s="56"/>
      <c r="D253" s="58"/>
      <c r="E253" s="56"/>
      <c r="F253" s="19" t="s">
        <v>158</v>
      </c>
      <c r="G253" s="19" t="s">
        <v>159</v>
      </c>
      <c r="H253" s="19" t="s">
        <v>132</v>
      </c>
      <c r="I253" s="19" t="s">
        <v>133</v>
      </c>
      <c r="J253" s="19" t="s">
        <v>134</v>
      </c>
      <c r="K253" s="19" t="s">
        <v>135</v>
      </c>
      <c r="L253" s="56"/>
      <c r="M253" s="56"/>
    </row>
    <row r="254" spans="1:13" ht="21.75" thickTop="1">
      <c r="A254" s="21" t="s">
        <v>7</v>
      </c>
      <c r="B254" s="4"/>
      <c r="C254" s="4"/>
      <c r="D254" s="4"/>
      <c r="E254" s="4"/>
      <c r="F254" s="4"/>
      <c r="G254" s="4"/>
      <c r="H254" s="22"/>
      <c r="I254" s="4"/>
      <c r="J254" s="4"/>
      <c r="K254" s="4"/>
      <c r="L254" s="4"/>
      <c r="M254" s="4"/>
    </row>
    <row r="255" spans="1:13" ht="21">
      <c r="A255" s="7" t="s">
        <v>8</v>
      </c>
      <c r="B255" s="4"/>
      <c r="C255" s="4"/>
      <c r="D255" s="4"/>
      <c r="E255" s="4"/>
      <c r="F255" s="4"/>
      <c r="G255" s="4"/>
      <c r="H255" s="22"/>
      <c r="I255" s="4"/>
      <c r="J255" s="4"/>
      <c r="K255" s="4"/>
      <c r="L255" s="4"/>
      <c r="M255" s="4"/>
    </row>
    <row r="256" spans="1:13" ht="21">
      <c r="A256" s="4" t="s">
        <v>119</v>
      </c>
      <c r="B256" s="4">
        <v>100000</v>
      </c>
      <c r="C256" s="4"/>
      <c r="D256" s="4"/>
      <c r="E256" s="4">
        <f>SUM(B256-C256)+D256</f>
        <v>100000</v>
      </c>
      <c r="F256" s="4">
        <v>23200</v>
      </c>
      <c r="G256" s="4">
        <v>2378.72</v>
      </c>
      <c r="H256" s="4">
        <v>0</v>
      </c>
      <c r="I256" s="4">
        <v>17895.74</v>
      </c>
      <c r="J256" s="4"/>
      <c r="K256" s="4"/>
      <c r="L256" s="4">
        <f>SUM(F256:K256)</f>
        <v>43474.46000000001</v>
      </c>
      <c r="M256" s="6">
        <f>SUM(E256-L256)</f>
        <v>56525.53999999999</v>
      </c>
    </row>
    <row r="257" spans="1:13" ht="21.75" thickBot="1">
      <c r="A257" s="8" t="s">
        <v>13</v>
      </c>
      <c r="B257" s="9">
        <f aca="true" t="shared" si="25" ref="B257:I257">SUM(B256)</f>
        <v>100000</v>
      </c>
      <c r="C257" s="9">
        <f t="shared" si="25"/>
        <v>0</v>
      </c>
      <c r="D257" s="9">
        <f t="shared" si="25"/>
        <v>0</v>
      </c>
      <c r="E257" s="9">
        <f t="shared" si="25"/>
        <v>100000</v>
      </c>
      <c r="F257" s="9">
        <f t="shared" si="25"/>
        <v>23200</v>
      </c>
      <c r="G257" s="9">
        <f t="shared" si="25"/>
        <v>2378.72</v>
      </c>
      <c r="H257" s="9">
        <f t="shared" si="25"/>
        <v>0</v>
      </c>
      <c r="I257" s="9">
        <f t="shared" si="25"/>
        <v>17895.74</v>
      </c>
      <c r="J257" s="9"/>
      <c r="K257" s="9"/>
      <c r="L257" s="9">
        <f>SUM(F257:K257)</f>
        <v>43474.46000000001</v>
      </c>
      <c r="M257" s="9">
        <f>SUM(M256)</f>
        <v>56525.53999999999</v>
      </c>
    </row>
    <row r="258" spans="1:13" ht="21.75" thickTop="1">
      <c r="A258" s="21" t="s">
        <v>19</v>
      </c>
      <c r="B258" s="3"/>
      <c r="C258" s="3"/>
      <c r="D258" s="3"/>
      <c r="E258" s="3"/>
      <c r="F258" s="3"/>
      <c r="G258" s="3"/>
      <c r="H258" s="20"/>
      <c r="I258" s="3"/>
      <c r="J258" s="3"/>
      <c r="K258" s="3"/>
      <c r="L258" s="3"/>
      <c r="M258" s="3"/>
    </row>
    <row r="259" spans="1:13" ht="21">
      <c r="A259" s="4" t="s">
        <v>118</v>
      </c>
      <c r="B259" s="4">
        <v>1806500</v>
      </c>
      <c r="C259" s="4"/>
      <c r="D259" s="4">
        <v>60000</v>
      </c>
      <c r="E259" s="4">
        <f>SUM(B259-C259)+D259</f>
        <v>1866500</v>
      </c>
      <c r="F259" s="24">
        <v>102590</v>
      </c>
      <c r="G259" s="24">
        <v>50000</v>
      </c>
      <c r="H259" s="24">
        <v>0</v>
      </c>
      <c r="I259" s="4">
        <v>66000</v>
      </c>
      <c r="J259" s="4"/>
      <c r="K259" s="4"/>
      <c r="L259" s="24">
        <f>SUM(F259:K259)</f>
        <v>218590</v>
      </c>
      <c r="M259" s="6">
        <f>SUM(E259-L259)</f>
        <v>1647910</v>
      </c>
    </row>
    <row r="260" spans="1:20" ht="21.75" thickBot="1">
      <c r="A260" s="8" t="s">
        <v>14</v>
      </c>
      <c r="B260" s="9">
        <f>SUM(B259:B259)</f>
        <v>1806500</v>
      </c>
      <c r="C260" s="9">
        <f>SUM(C259:C259)</f>
        <v>0</v>
      </c>
      <c r="D260" s="9">
        <f>SUM(D259)</f>
        <v>60000</v>
      </c>
      <c r="E260" s="9">
        <f>SUM(E259:E259)</f>
        <v>1866500</v>
      </c>
      <c r="F260" s="9">
        <f>SUM(F259:F259)</f>
        <v>102590</v>
      </c>
      <c r="G260" s="9">
        <f>SUM(G259:G259)</f>
        <v>50000</v>
      </c>
      <c r="H260" s="9">
        <f>SUM(H259:H259)</f>
        <v>0</v>
      </c>
      <c r="I260" s="9">
        <f>SUM(I259:I259)</f>
        <v>66000</v>
      </c>
      <c r="J260" s="9"/>
      <c r="K260" s="9"/>
      <c r="L260" s="9">
        <f>SUM(F260:K260)</f>
        <v>218590</v>
      </c>
      <c r="M260" s="11">
        <f>SUM(M259:M259)</f>
        <v>1647910</v>
      </c>
      <c r="N260" s="27"/>
      <c r="O260" s="27"/>
      <c r="P260" s="27"/>
      <c r="Q260" s="27"/>
      <c r="R260" s="27"/>
      <c r="S260" s="27"/>
      <c r="T260" s="27"/>
    </row>
    <row r="261" spans="1:20" ht="21.75" thickTop="1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7"/>
      <c r="N261" s="27"/>
      <c r="O261" s="27"/>
      <c r="P261" s="27"/>
      <c r="Q261" s="27"/>
      <c r="R261" s="27"/>
      <c r="S261" s="27"/>
      <c r="T261" s="27"/>
    </row>
    <row r="262" spans="1:20" ht="21">
      <c r="A262" s="15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7"/>
      <c r="N262" s="27"/>
      <c r="O262" s="27"/>
      <c r="P262" s="27"/>
      <c r="Q262" s="27"/>
      <c r="R262" s="27"/>
      <c r="S262" s="27"/>
      <c r="T262" s="27"/>
    </row>
    <row r="264" spans="1:13" ht="26.25">
      <c r="A264" s="52" t="s">
        <v>24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</row>
    <row r="265" spans="1:13" ht="26.25">
      <c r="A265" s="52" t="s">
        <v>37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</row>
    <row r="266" ht="26.25">
      <c r="A266" s="1" t="s">
        <v>12</v>
      </c>
    </row>
    <row r="267" spans="1:13" ht="21">
      <c r="A267" s="55" t="s">
        <v>0</v>
      </c>
      <c r="B267" s="55" t="s">
        <v>1</v>
      </c>
      <c r="C267" s="55" t="s">
        <v>2</v>
      </c>
      <c r="D267" s="57" t="s">
        <v>3</v>
      </c>
      <c r="E267" s="55" t="s">
        <v>4</v>
      </c>
      <c r="F267" s="55" t="s">
        <v>22</v>
      </c>
      <c r="G267" s="55"/>
      <c r="H267" s="55"/>
      <c r="I267" s="55"/>
      <c r="J267" s="55"/>
      <c r="K267" s="55"/>
      <c r="L267" s="55" t="s">
        <v>5</v>
      </c>
      <c r="M267" s="55" t="s">
        <v>6</v>
      </c>
    </row>
    <row r="268" spans="1:13" ht="21.75" thickBot="1">
      <c r="A268" s="56"/>
      <c r="B268" s="56"/>
      <c r="C268" s="56"/>
      <c r="D268" s="58"/>
      <c r="E268" s="56"/>
      <c r="F268" s="19" t="s">
        <v>158</v>
      </c>
      <c r="G268" s="19" t="s">
        <v>159</v>
      </c>
      <c r="H268" s="19" t="s">
        <v>132</v>
      </c>
      <c r="I268" s="19" t="s">
        <v>133</v>
      </c>
      <c r="J268" s="19" t="s">
        <v>134</v>
      </c>
      <c r="K268" s="19" t="s">
        <v>135</v>
      </c>
      <c r="L268" s="56"/>
      <c r="M268" s="56"/>
    </row>
    <row r="269" spans="1:13" ht="21.75" thickTop="1">
      <c r="A269" s="21" t="s">
        <v>19</v>
      </c>
      <c r="B269" s="3"/>
      <c r="C269" s="3"/>
      <c r="D269" s="3"/>
      <c r="E269" s="3"/>
      <c r="F269" s="3"/>
      <c r="G269" s="3"/>
      <c r="H269" s="20"/>
      <c r="I269" s="3"/>
      <c r="J269" s="3"/>
      <c r="K269" s="3"/>
      <c r="L269" s="3"/>
      <c r="M269" s="3"/>
    </row>
    <row r="270" spans="1:13" ht="21">
      <c r="A270" s="4" t="s">
        <v>149</v>
      </c>
      <c r="B270" s="4">
        <v>128000</v>
      </c>
      <c r="C270" s="4"/>
      <c r="D270" s="4"/>
      <c r="E270" s="4">
        <f>SUM(B270-C270)+D270</f>
        <v>128000</v>
      </c>
      <c r="F270" s="4">
        <v>0</v>
      </c>
      <c r="G270" s="4">
        <v>0</v>
      </c>
      <c r="H270" s="22">
        <v>0</v>
      </c>
      <c r="I270" s="22">
        <v>39911</v>
      </c>
      <c r="J270" s="4"/>
      <c r="K270" s="4"/>
      <c r="L270" s="4">
        <f>SUM(F270:K270)</f>
        <v>39911</v>
      </c>
      <c r="M270" s="6">
        <f>SUM(E270-L270)</f>
        <v>88089</v>
      </c>
    </row>
    <row r="271" spans="1:20" ht="21">
      <c r="A271" s="8" t="s">
        <v>14</v>
      </c>
      <c r="B271" s="7">
        <f>SUM(B270:B270)</f>
        <v>128000</v>
      </c>
      <c r="C271" s="7"/>
      <c r="D271" s="7"/>
      <c r="E271" s="7">
        <f>SUM(E270:E270)</f>
        <v>128000</v>
      </c>
      <c r="F271" s="7">
        <f>SUM(F270:F270)</f>
        <v>0</v>
      </c>
      <c r="G271" s="7">
        <f>SUM(G270)</f>
        <v>0</v>
      </c>
      <c r="H271" s="7">
        <f>SUM(H270)</f>
        <v>0</v>
      </c>
      <c r="I271" s="7">
        <f>SUM(I270)</f>
        <v>39911</v>
      </c>
      <c r="J271" s="7"/>
      <c r="K271" s="7"/>
      <c r="L271" s="7">
        <f>SUM(L270:L270)</f>
        <v>39911</v>
      </c>
      <c r="M271" s="43">
        <f>SUM(M270:M270)</f>
        <v>88089</v>
      </c>
      <c r="N271" s="27"/>
      <c r="O271" s="27"/>
      <c r="P271" s="27"/>
      <c r="Q271" s="27"/>
      <c r="R271" s="27"/>
      <c r="S271" s="27"/>
      <c r="T271" s="27"/>
    </row>
    <row r="272" spans="1:20" ht="21.75" thickBot="1">
      <c r="A272" s="28" t="s">
        <v>15</v>
      </c>
      <c r="B272" s="9">
        <f aca="true" t="shared" si="26" ref="B272:I272">SUM(B271+B260+B257)</f>
        <v>2034500</v>
      </c>
      <c r="C272" s="9">
        <f t="shared" si="26"/>
        <v>0</v>
      </c>
      <c r="D272" s="9">
        <f t="shared" si="26"/>
        <v>60000</v>
      </c>
      <c r="E272" s="9">
        <f t="shared" si="26"/>
        <v>2094500</v>
      </c>
      <c r="F272" s="9">
        <f t="shared" si="26"/>
        <v>125790</v>
      </c>
      <c r="G272" s="9">
        <f t="shared" si="26"/>
        <v>52378.72</v>
      </c>
      <c r="H272" s="9">
        <f t="shared" si="26"/>
        <v>0</v>
      </c>
      <c r="I272" s="9">
        <f t="shared" si="26"/>
        <v>123806.74</v>
      </c>
      <c r="J272" s="9"/>
      <c r="K272" s="9"/>
      <c r="L272" s="9">
        <f>SUM(L271+L260+L257)</f>
        <v>301975.46</v>
      </c>
      <c r="M272" s="9">
        <f>SUM(M271+M260+M257)</f>
        <v>1792524.54</v>
      </c>
      <c r="N272" s="27"/>
      <c r="O272" s="27"/>
      <c r="P272" s="27"/>
      <c r="Q272" s="27"/>
      <c r="R272" s="27"/>
      <c r="S272" s="27"/>
      <c r="T272" s="27"/>
    </row>
    <row r="273" spans="1:13" ht="22.5" thickBot="1" thickTop="1">
      <c r="A273" s="8" t="s">
        <v>16</v>
      </c>
      <c r="B273" s="9">
        <f aca="true" t="shared" si="27" ref="B273:I273">SUM(B272+B241+B188+B133+B55)</f>
        <v>39478409</v>
      </c>
      <c r="C273" s="9">
        <f t="shared" si="27"/>
        <v>644200</v>
      </c>
      <c r="D273" s="9">
        <f t="shared" si="27"/>
        <v>638700</v>
      </c>
      <c r="E273" s="9">
        <f t="shared" si="27"/>
        <v>39472909</v>
      </c>
      <c r="F273" s="9">
        <f t="shared" si="27"/>
        <v>2282833.3</v>
      </c>
      <c r="G273" s="10">
        <f t="shared" si="27"/>
        <v>3958379.01</v>
      </c>
      <c r="H273" s="10">
        <f t="shared" si="27"/>
        <v>760982.23</v>
      </c>
      <c r="I273" s="10">
        <f t="shared" si="27"/>
        <v>1640439.35</v>
      </c>
      <c r="J273" s="10"/>
      <c r="K273" s="10"/>
      <c r="L273" s="9">
        <f>SUM(L272+L241+L188+L133+L55)</f>
        <v>8563783.89</v>
      </c>
      <c r="M273" s="10">
        <f>SUM(M272+M241+M188+M133+M55)</f>
        <v>30834275.11</v>
      </c>
    </row>
    <row r="274" ht="21.75" thickTop="1"/>
  </sheetData>
  <mergeCells count="120">
    <mergeCell ref="A264:M264"/>
    <mergeCell ref="A265:M265"/>
    <mergeCell ref="A267:A268"/>
    <mergeCell ref="B267:B268"/>
    <mergeCell ref="C267:C268"/>
    <mergeCell ref="D267:D268"/>
    <mergeCell ref="E267:E268"/>
    <mergeCell ref="F267:K267"/>
    <mergeCell ref="L267:L268"/>
    <mergeCell ref="M267:M268"/>
    <mergeCell ref="A16:M16"/>
    <mergeCell ref="A18:A19"/>
    <mergeCell ref="B18:B19"/>
    <mergeCell ref="C18:C19"/>
    <mergeCell ref="D18:D19"/>
    <mergeCell ref="E18:E19"/>
    <mergeCell ref="F18:K18"/>
    <mergeCell ref="L18:L19"/>
    <mergeCell ref="M18:M19"/>
    <mergeCell ref="F4:K4"/>
    <mergeCell ref="L4:L5"/>
    <mergeCell ref="M4:M5"/>
    <mergeCell ref="A15:M15"/>
    <mergeCell ref="D224:D225"/>
    <mergeCell ref="E224:E225"/>
    <mergeCell ref="F224:K224"/>
    <mergeCell ref="A1:M1"/>
    <mergeCell ref="A2:M2"/>
    <mergeCell ref="A4:A5"/>
    <mergeCell ref="B4:B5"/>
    <mergeCell ref="C4:C5"/>
    <mergeCell ref="D4:D5"/>
    <mergeCell ref="E4:E5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  <mergeCell ref="A56:M56"/>
    <mergeCell ref="A57:M57"/>
    <mergeCell ref="A59:A60"/>
    <mergeCell ref="B59:B60"/>
    <mergeCell ref="C59:C60"/>
    <mergeCell ref="D59:D60"/>
    <mergeCell ref="E59:E60"/>
    <mergeCell ref="F59:K59"/>
    <mergeCell ref="L59:L60"/>
    <mergeCell ref="M59:M60"/>
    <mergeCell ref="M141:M142"/>
    <mergeCell ref="A138:M138"/>
    <mergeCell ref="A139:M139"/>
    <mergeCell ref="A141:A142"/>
    <mergeCell ref="B141:B142"/>
    <mergeCell ref="C141:C142"/>
    <mergeCell ref="D141:D142"/>
    <mergeCell ref="E141:E142"/>
    <mergeCell ref="F141:K141"/>
    <mergeCell ref="L141:L142"/>
    <mergeCell ref="A165:M165"/>
    <mergeCell ref="A166:M166"/>
    <mergeCell ref="A168:A169"/>
    <mergeCell ref="B168:B169"/>
    <mergeCell ref="C168:C169"/>
    <mergeCell ref="D168:D169"/>
    <mergeCell ref="E168:E169"/>
    <mergeCell ref="F168:K168"/>
    <mergeCell ref="L168:L169"/>
    <mergeCell ref="M168:M169"/>
    <mergeCell ref="A249:M249"/>
    <mergeCell ref="A250:M250"/>
    <mergeCell ref="A252:A253"/>
    <mergeCell ref="B252:B253"/>
    <mergeCell ref="C252:C253"/>
    <mergeCell ref="D252:D253"/>
    <mergeCell ref="E252:E253"/>
    <mergeCell ref="F252:K252"/>
    <mergeCell ref="L252:L253"/>
    <mergeCell ref="M252:M253"/>
    <mergeCell ref="A84:M84"/>
    <mergeCell ref="A85:M85"/>
    <mergeCell ref="A87:A88"/>
    <mergeCell ref="B87:B88"/>
    <mergeCell ref="C87:C88"/>
    <mergeCell ref="D87:D88"/>
    <mergeCell ref="E87:E88"/>
    <mergeCell ref="F87:K87"/>
    <mergeCell ref="L87:L88"/>
    <mergeCell ref="M87:M88"/>
    <mergeCell ref="A111:M111"/>
    <mergeCell ref="A112:M112"/>
    <mergeCell ref="A114:A115"/>
    <mergeCell ref="B114:B115"/>
    <mergeCell ref="C114:C115"/>
    <mergeCell ref="D114:D115"/>
    <mergeCell ref="E114:E115"/>
    <mergeCell ref="F114:K114"/>
    <mergeCell ref="L114:L115"/>
    <mergeCell ref="M114:M115"/>
    <mergeCell ref="L224:L225"/>
    <mergeCell ref="M224:M225"/>
    <mergeCell ref="A193:M193"/>
    <mergeCell ref="A194:M194"/>
    <mergeCell ref="A196:A197"/>
    <mergeCell ref="A221:M221"/>
    <mergeCell ref="A222:M222"/>
    <mergeCell ref="A224:A225"/>
    <mergeCell ref="B224:B225"/>
    <mergeCell ref="C224:C225"/>
    <mergeCell ref="F196:K196"/>
    <mergeCell ref="L196:L197"/>
    <mergeCell ref="M196:M197"/>
    <mergeCell ref="B196:B197"/>
    <mergeCell ref="C196:C197"/>
    <mergeCell ref="D196:D197"/>
    <mergeCell ref="E196:E197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2010-06-07T06:50:52Z</cp:lastPrinted>
  <dcterms:created xsi:type="dcterms:W3CDTF">2006-06-20T08:19:21Z</dcterms:created>
  <dcterms:modified xsi:type="dcterms:W3CDTF">2010-06-08T12:37:27Z</dcterms:modified>
  <cp:category/>
  <cp:version/>
  <cp:contentType/>
  <cp:contentStatus/>
</cp:coreProperties>
</file>