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1"/>
  </bookViews>
  <sheets>
    <sheet name="แผ่นดิน" sheetId="1" r:id="rId1"/>
    <sheet name="รายได้" sheetId="2" r:id="rId2"/>
  </sheets>
  <definedNames/>
  <calcPr fullCalcOnLoad="1"/>
</workbook>
</file>

<file path=xl/sharedStrings.xml><?xml version="1.0" encoding="utf-8"?>
<sst xmlns="http://schemas.openxmlformats.org/spreadsheetml/2006/main" count="433" uniqueCount="154">
  <si>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</si>
  <si>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</si>
  <si>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</si>
  <si>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</si>
  <si>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</si>
  <si>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>รวมค่าใช้จ่าย</t>
  </si>
  <si>
    <t>คงเหลือ</t>
  </si>
  <si>
    <t>หมวดค่าตอบแทนใช้สอยและวัสดุ</t>
  </si>
  <si>
    <t>หมวดค่าจ้างชั่วคราว</t>
  </si>
  <si>
    <t>1.  สำนักงานเลขานุการคณะ</t>
  </si>
  <si>
    <t>1. สำนักงานเลขานุการคณะ</t>
  </si>
  <si>
    <t>หมวดค่าสาธารณูปโภค</t>
  </si>
  <si>
    <t>หมวดเงินอุดหนุนทั่วไป</t>
  </si>
  <si>
    <t>1.1  ค่าซ่อมแซมครุภัณฑ์</t>
  </si>
  <si>
    <t>1.1  โครงการทำนุบำรุงศิลปวัฒนธรรม</t>
  </si>
  <si>
    <t>รวมเงินรายได้ทั้งสิ้น</t>
  </si>
  <si>
    <t>หมวดค่าตอบแทน ใช้สอยและวัสดุ</t>
  </si>
  <si>
    <t>1.1  โครงการทุนอุดหนุนพัฒนาบุคลากร</t>
  </si>
  <si>
    <t>1.2  โครงการส่งเสริมสนับสนุนและพัฒนาบุคลากร</t>
  </si>
  <si>
    <t>หมวดค่าครุภัณฑ์ ที่ดิน และสิ่งก่อสร้าง</t>
  </si>
  <si>
    <t>1.1  โครงการบริการวิชาการแก่สังคม</t>
  </si>
  <si>
    <t>1.2  โครงการจัดทำวารสารสังคมศาสตร์</t>
  </si>
  <si>
    <t xml:space="preserve">หมวดเงินอุดหนุนทั่วไป </t>
  </si>
  <si>
    <t>1.9  โครงการกิจกรรมนิสิตและกิจกรรมกีฬา</t>
  </si>
  <si>
    <t>ปีงบประมาณ 2552</t>
  </si>
  <si>
    <t xml:space="preserve">กองทุนเพื่อการศึกษา  แผนงานจัดการศึกษาอุดมศึกษา  งานสนับสนุนการจัดการศึกษา สำนักงานเลขานุการคณะสังคมศาสตร์ </t>
  </si>
  <si>
    <t>1.3  โครงการส่งเสริมจรรยาบรรณวิชาชีพอาจารย์และบุคลากร</t>
  </si>
  <si>
    <t>1.4  โครงการประกันคุณภาพการศึกษา</t>
  </si>
  <si>
    <t>1.5  โครงการการจัดการความรู้</t>
  </si>
  <si>
    <t>1.6  โครงการบริหารความเสี่ยง</t>
  </si>
  <si>
    <t>1. สำนักงานเลขานุการคณะสังคมศาสตร์ (ส่วนกลาง)</t>
  </si>
  <si>
    <t>1.1  ค่าตอบแทน</t>
  </si>
  <si>
    <t>กองทุนทั่วไป แผนงานจัดการศึกษาอุดมศึกษา งานจัดการศึกษาสาขาวิชาสังคมศาสตร์ สำนักงานเลขานุการคณะสังคมศาสตร์ (ส่วนกลาง)</t>
  </si>
  <si>
    <t>1.7  โครงการจัดทำคู่มือการปฏิบัติ</t>
  </si>
  <si>
    <t>1.8  โครงการพัฒนาศักยภาพผู้บริหาร</t>
  </si>
  <si>
    <t>1.9  โครงการความร่วมมือกับมหาวิทยาลัยในประเทศและต่างประเทศ</t>
  </si>
  <si>
    <t>1.10 โครงการสร้างเครือข่ายด้านวิชาการกับหน่วยงานต่างประเทศ</t>
  </si>
  <si>
    <t>1.11 โครงการภูมิทัศน์คณะสังคมศาสตร์</t>
  </si>
  <si>
    <t xml:space="preserve"> 1.12 โครงการประชาสัมพันธ์คณะ</t>
  </si>
  <si>
    <t>1.13 โครงการปริญญาตรี ภาคพิเศษ</t>
  </si>
  <si>
    <t>1.14  โครงการปริญญาโท ภาคปกติ</t>
  </si>
  <si>
    <t>1.15 โครงการปริญญาเอก ภาคปกติ</t>
  </si>
  <si>
    <t>1.16 โครงการบริหารจัดการสาขาวิชาพัฒนาสังคม</t>
  </si>
  <si>
    <t xml:space="preserve"> 1.17 โครงการบริหารจัดการสาขาวิชานโยบายสาธารณะ</t>
  </si>
  <si>
    <t>1.18 โครงการบริหารจัดการสาขาวิชาการจัดการความขัดแย้ง</t>
  </si>
  <si>
    <t>1.19 โครงการบริหารจัดการหลักสูตรประวัติศาสตร์ (คู่ขนาน)</t>
  </si>
  <si>
    <t>1.20 โครงการบริหารจัดการหลักสูตรพัฒนาสังคม (คู่ขนาน)</t>
  </si>
  <si>
    <t>1.21 โครงการอบรมเพื่อพัฒนางานวิชาการ</t>
  </si>
  <si>
    <t>1.22 โครงการประเมินการเรียนการสอนและหลักสูตร</t>
  </si>
  <si>
    <t>1.23 โครงการพัฒนาและปรับปรุงหลักสูตรระดับบัณฑิตศึกษา</t>
  </si>
  <si>
    <t>1.24 โครงการ Knowledge Free เวอร์ ปี 2</t>
  </si>
  <si>
    <t>1.25 โครงการส่งเสริมและพัฒนางานนโยบายและแผน</t>
  </si>
  <si>
    <t>1.26 โครงการทุนอุดหนุนและสนับสนุนการพัฒนางานวิจัย</t>
  </si>
  <si>
    <t>ปีงบประมาณ 2554</t>
  </si>
  <si>
    <t xml:space="preserve">กองทุนเพื่อการศึกษา  แผนงานจัดการศึกษาอุดมศึกษา  งานจัดการศึกษาสาขาสังคมศาสตร์ </t>
  </si>
  <si>
    <t>1.  ค่าตอบแทน</t>
  </si>
  <si>
    <t>2.  ค่าใช้สอย</t>
  </si>
  <si>
    <t>3.  ค่าวัสดุ</t>
  </si>
  <si>
    <t>2.1 ภาควิชาจิตวิทยา</t>
  </si>
  <si>
    <t>2.2 ภาควิชาประวัติศาสตร์</t>
  </si>
  <si>
    <t>2.3 ภาควิชาสังคมวิทยาและมานุษยวิทยา</t>
  </si>
  <si>
    <t>1.  โครงการเสวนาวิชาการจิตวิทยา</t>
  </si>
  <si>
    <t>2.  โครงการเสวนาวิชาการจิตวิทยา</t>
  </si>
  <si>
    <t>3.  โครงการศึกษาดูงานและกิจกรรมพัฒนานิสิต</t>
  </si>
  <si>
    <t>1.  โครงการจัดพิมพ์ผลงานทางวิชาการ</t>
  </si>
  <si>
    <t>2.  โครงการพัฒนาศักยภาพคณาจารย์</t>
  </si>
  <si>
    <t>3.  โครงการประชุมวิชาการประจำปี</t>
  </si>
  <si>
    <t>4.  โครงการบรรยายพิเศษ</t>
  </si>
  <si>
    <t>5.  โครงการสมเด็จพระนเรศวรมหาราช</t>
  </si>
  <si>
    <t>6.  โครงการศึกษาดูงานและกิจกรรมพัฒนานิสิต</t>
  </si>
  <si>
    <t>2.4 ภาควิชารัฐศาสตร์และรัฐประศาสนศาสตร์</t>
  </si>
  <si>
    <t>1.  โครงการพัฒนาบุคลากร</t>
  </si>
  <si>
    <t>2.  โครงการศึกษาดูงานและกิจกรรมพัฒนานิสิต</t>
  </si>
  <si>
    <t>3.  โครงการพัฒนาวิชาการและเสริมหลักสูตร</t>
  </si>
  <si>
    <t>4.  โครงการสนับสนุนการทำวิจัยนิสิต</t>
  </si>
  <si>
    <t xml:space="preserve">กองทุนกิจการนิสิต  แผนงานจัดการศึกษาอุดมศึกษา  งานสนับสนุนการจัดการศึกษา สำนักงานเลขานุการคณะสังคมศาสตร์ </t>
  </si>
  <si>
    <t>1.1  โครงการส่งเสริมและพัฒนานิสิต</t>
  </si>
  <si>
    <t>1.2  โครงการจัดการความรู้การประกันคุณภาพด้านกิจกรรมนิสิต</t>
  </si>
  <si>
    <t>1.3  โครงการบัณฑิตสัมพันธ์</t>
  </si>
  <si>
    <t>1.4  โครงการพัฒนาเว็บไซต์งานกิจการนิสิตและศิษย์เก่าสัมพันธ์</t>
  </si>
  <si>
    <t>1.5  โครงการส่งเสริมพัฒนาวิชาการนิสิตปริญญาตรี</t>
  </si>
  <si>
    <t>1.6  โครงการส่งเสริมพัฒนาวิชาการนิสิตบัณฑิตศึกษา</t>
  </si>
  <si>
    <t>1.7  โครงการสัมมนาสหกิจศึกษาในประเทศ และต่างประเทศ</t>
  </si>
  <si>
    <t>1.8  โครงการกิจกรรมเสริมหลักสูตรระดับบัณฑิตศึกษา</t>
  </si>
  <si>
    <t xml:space="preserve">กองทุนศิลปวัฒนธรรม  แผนงานศาสนา ศิลปและวัฒนธรรม  งานทำนุบำรุงศิลปและวัฒนธรรม  สำนักงานเลขานุการคณะสังคมศาสตร์ </t>
  </si>
  <si>
    <t>กองทุนบริการวิชาการ  แผนงานบริการวิชาการแก่สังคม  งานบริการวิชาการแก่ชุมชน  สำนักงานเลขานุการคณะสังคมศาสตร์</t>
  </si>
  <si>
    <t>1.3  โครงการศูนย์นเรศวรศึกษา</t>
  </si>
  <si>
    <t>1.4  โครงการสัมมนาวิชาการ</t>
  </si>
  <si>
    <t>1.5  โครงการฉลาดใช้คอมพิวเตอร์ แบบประหยัดพลังงาน</t>
  </si>
  <si>
    <t>กองทุนสินทรัพย์ถาวร  แผนงานจัดการศึกษาอุดมศึกษา  งานสนับสนุนการจัดการศึกษา</t>
  </si>
  <si>
    <t>2.  โครงการกิจกรรมพัฒนานิสิต</t>
  </si>
  <si>
    <t>3.  โครงการศึกษาดูงาน</t>
  </si>
  <si>
    <t>4.  โครงการเสวนาวิชาการพัฒนาสังคม</t>
  </si>
  <si>
    <t>5.  โครงการจัดทำและปรับปรุงหลักสูตร</t>
  </si>
  <si>
    <t>งบประมาณรายได้ปี 2554 (ส่วนกลาง)</t>
  </si>
  <si>
    <t>งบประมาณรายได้คณะสังคมศาสตร์ปี 2554</t>
  </si>
  <si>
    <t>รวมเงินกองทุนสินทรัพย์ถาวร</t>
  </si>
  <si>
    <t>รวมเงินหมวดค่าครุภัณฑ์ที่ดินและสิ่งก่อสร้าง</t>
  </si>
  <si>
    <t>รวมเงินหมวดค่าตอบแทนใช้สอยและวัสดุ</t>
  </si>
  <si>
    <t>รวมเงินกองทุนบริการวิชาการ</t>
  </si>
  <si>
    <t>รวมเงินกองทุนศิลปวัฒนธรรม</t>
  </si>
  <si>
    <t xml:space="preserve">รวมเงินกองทุนกิจการนิสิต </t>
  </si>
  <si>
    <t xml:space="preserve">รวมเงินหมวดเงินอุดหนุนทั่วไป </t>
  </si>
  <si>
    <t>รวมเงินหมวดค่าตอบแทน ใช้สอยและวัสดุ</t>
  </si>
  <si>
    <t>รวมเงินหมวดค่าจ้างชั่วคราว</t>
  </si>
  <si>
    <t>รวมเงินกองทุนเพื่อการศึกษา</t>
  </si>
  <si>
    <t>รวมเงินหมวดเงินอุดหนุนทั่วไป</t>
  </si>
  <si>
    <t>รวมเงินหมวดค่าสาธารณูปโภค</t>
  </si>
  <si>
    <t>รวมเงินกองทุนทั่วไป</t>
  </si>
  <si>
    <t xml:space="preserve">แผนงาน : ขยายโอกาสและพัฒนาการศึกษา </t>
  </si>
  <si>
    <t xml:space="preserve">ผลผลิต : ผู้สำเร็จการศึกษาด้านสังคมศาสตร์ </t>
  </si>
  <si>
    <t>งบดำเนินงาน</t>
  </si>
  <si>
    <t>1.  หมวดค่าตอบแทน ใช้สอยและวัสดุ</t>
  </si>
  <si>
    <t>ปีงบประมาณ 2553</t>
  </si>
  <si>
    <t>เงินส่วนกลางของมหาวิทยาลัย</t>
  </si>
  <si>
    <t>1. ค่ารักษาพยาบาล</t>
  </si>
  <si>
    <t>2. ค่าการศึกษาบุตร</t>
  </si>
  <si>
    <t>รวมเงินส่วนกลางของมหาวิทยาลัย</t>
  </si>
  <si>
    <t>งบประมาณแผ่นดิน ประจำปี 2554</t>
  </si>
  <si>
    <t xml:space="preserve">งานจัดการศึกษาสาขาสังคมศาสตร์  คณะสังคมศาสตร์ สำนักงานเลขานุการคณะสังคมศาสตร์ </t>
  </si>
  <si>
    <t>กองทุนเพื่อการศึกษา</t>
  </si>
  <si>
    <t>กองทุนสินทรัพย์ถาวร</t>
  </si>
  <si>
    <t>1.  หมวดค่าใช้สอย (ค่าซ่อมแซมครุภัณฑ์)</t>
  </si>
  <si>
    <t>เดือน ตค.53</t>
  </si>
  <si>
    <t>เดือน พย.53</t>
  </si>
  <si>
    <t>เดือน ธค.53</t>
  </si>
  <si>
    <t>เดือน มค.54</t>
  </si>
  <si>
    <t>เดือน กพ.54</t>
  </si>
  <si>
    <t>เดือน มีค.54</t>
  </si>
  <si>
    <t>เดือน เมย.54</t>
  </si>
  <si>
    <t>เดือน พค.54</t>
  </si>
  <si>
    <t>เดือน มิย.54</t>
  </si>
  <si>
    <t>เดือน กค.54</t>
  </si>
  <si>
    <t>เดือน สค.54</t>
  </si>
  <si>
    <t>เดือน กย.54</t>
  </si>
  <si>
    <t>1.  สำนักงานเลขานุการคณะ (ค่าครุภัณฑ์)</t>
  </si>
  <si>
    <t>งบบุคลากร</t>
  </si>
  <si>
    <t>หมวดเงินเดือนและค่าจ้างประจำ</t>
  </si>
  <si>
    <t>1.  หมวดเงินเดือน</t>
  </si>
  <si>
    <t xml:space="preserve">1. งบบุคลากร </t>
  </si>
  <si>
    <t>2.  สำนักงานเลขานุการคณะ (สิ่งก่อสร้าง)</t>
  </si>
  <si>
    <t>3.  ภาควิชาจิตวิทยา (ค่าครุภัณฑ์)</t>
  </si>
  <si>
    <t>4.  ภาควิชาประวัติศาสตร์ (ค่าครุภัณฑ์)</t>
  </si>
  <si>
    <t>5.  ภาควิชาสังคมวิทยาและมานุษยวิทยา (ค่าครุภัณฑ์)</t>
  </si>
  <si>
    <t>กองทุนกิจการนิสิต แผนงานจัดการศึกษาอุดมศึกษา งานจัดการศึกษาสาขาวิชาสังคมศาสตร์ สำนักงานเลขานุการคณะสังคมศาสตร์ (ส่วนกลาง)</t>
  </si>
  <si>
    <t>1.1  เงินอุดหนุนค่าบำรุงกิจกรรมเสริมหลักสูตรระดับบัณฑิตศึกษา</t>
  </si>
  <si>
    <t xml:space="preserve"> ไตรมาส 1 </t>
  </si>
  <si>
    <t xml:space="preserve"> ไตรมาส 2 </t>
  </si>
  <si>
    <t xml:space="preserve"> เดือน ก.ค. 54</t>
  </si>
  <si>
    <t>6.  โครงการพัฒนา Web site ภาควิชาสังคมวิทยาและมานุษยวิทยา</t>
  </si>
  <si>
    <t xml:space="preserve"> ไตรมาส 3</t>
  </si>
  <si>
    <t xml:space="preserve"> เดือน ส.ค. 54 </t>
  </si>
  <si>
    <t xml:space="preserve"> เดือน ก.ย. 54</t>
  </si>
  <si>
    <t xml:space="preserve"> ไตรมาส 3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</si>
</sst>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;[Red]\-\ \(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8"/>
      <name val="Angsana New"/>
      <family val="1"/>
    </font>
    <font>
      <b/>
      <sz val="10"/>
      <name val="Arial"/>
      <family val="0"/>
    </font>
    <font>
      <sz val="13"/>
      <name val="Dilleni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43" fontId="4" fillId="0" borderId="1" xfId="15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2" xfId="15" applyFont="1" applyBorder="1" applyAlignment="1">
      <alignment shrinkToFit="1"/>
    </xf>
    <xf numFmtId="199" fontId="2" fillId="0" borderId="2" xfId="15" applyNumberFormat="1" applyFont="1" applyBorder="1" applyAlignment="1">
      <alignment/>
    </xf>
    <xf numFmtId="43" fontId="3" fillId="0" borderId="2" xfId="15" applyFont="1" applyBorder="1" applyAlignment="1">
      <alignment/>
    </xf>
    <xf numFmtId="199" fontId="3" fillId="0" borderId="2" xfId="15" applyNumberFormat="1" applyFont="1" applyBorder="1" applyAlignment="1">
      <alignment/>
    </xf>
    <xf numFmtId="43" fontId="2" fillId="0" borderId="2" xfId="15" applyFont="1" applyBorder="1" applyAlignment="1">
      <alignment horizontal="left"/>
    </xf>
    <xf numFmtId="43" fontId="3" fillId="0" borderId="2" xfId="15" applyFont="1" applyBorder="1" applyAlignment="1">
      <alignment horizontal="right"/>
    </xf>
    <xf numFmtId="43" fontId="3" fillId="0" borderId="3" xfId="15" applyFont="1" applyBorder="1" applyAlignment="1">
      <alignment/>
    </xf>
    <xf numFmtId="43" fontId="3" fillId="0" borderId="3" xfId="15" applyFont="1" applyBorder="1" applyAlignment="1">
      <alignment shrinkToFit="1"/>
    </xf>
    <xf numFmtId="199" fontId="3" fillId="0" borderId="3" xfId="15" applyNumberFormat="1" applyFont="1" applyBorder="1" applyAlignment="1">
      <alignment/>
    </xf>
    <xf numFmtId="43" fontId="2" fillId="0" borderId="0" xfId="15" applyFont="1" applyBorder="1" applyAlignment="1">
      <alignment/>
    </xf>
    <xf numFmtId="199" fontId="2" fillId="0" borderId="0" xfId="15" applyNumberFormat="1" applyFont="1" applyBorder="1" applyAlignment="1">
      <alignment/>
    </xf>
    <xf numFmtId="43" fontId="2" fillId="0" borderId="0" xfId="15" applyFont="1" applyFill="1" applyBorder="1" applyAlignment="1">
      <alignment/>
    </xf>
    <xf numFmtId="43" fontId="3" fillId="0" borderId="0" xfId="15" applyFont="1" applyBorder="1" applyAlignment="1">
      <alignment horizontal="right"/>
    </xf>
    <xf numFmtId="43" fontId="3" fillId="0" borderId="0" xfId="15" applyFont="1" applyBorder="1" applyAlignment="1">
      <alignment/>
    </xf>
    <xf numFmtId="199" fontId="3" fillId="0" borderId="0" xfId="15" applyNumberFormat="1" applyFont="1" applyBorder="1" applyAlignment="1">
      <alignment/>
    </xf>
    <xf numFmtId="43" fontId="2" fillId="0" borderId="0" xfId="15" applyFont="1" applyFill="1" applyAlignment="1">
      <alignment/>
    </xf>
    <xf numFmtId="43" fontId="3" fillId="2" borderId="3" xfId="15" applyFont="1" applyFill="1" applyBorder="1" applyAlignment="1">
      <alignment horizontal="center" vertical="center"/>
    </xf>
    <xf numFmtId="43" fontId="2" fillId="0" borderId="1" xfId="15" applyFont="1" applyFill="1" applyBorder="1" applyAlignment="1">
      <alignment/>
    </xf>
    <xf numFmtId="43" fontId="4" fillId="0" borderId="2" xfId="15" applyFont="1" applyBorder="1" applyAlignment="1">
      <alignment/>
    </xf>
    <xf numFmtId="43" fontId="2" fillId="0" borderId="2" xfId="15" applyFont="1" applyFill="1" applyBorder="1" applyAlignment="1">
      <alignment/>
    </xf>
    <xf numFmtId="43" fontId="3" fillId="0" borderId="3" xfId="15" applyFont="1" applyFill="1" applyBorder="1" applyAlignment="1">
      <alignment/>
    </xf>
    <xf numFmtId="43" fontId="2" fillId="0" borderId="4" xfId="15" applyFont="1" applyBorder="1" applyAlignment="1">
      <alignment/>
    </xf>
    <xf numFmtId="49" fontId="2" fillId="0" borderId="2" xfId="15" applyNumberFormat="1" applyFont="1" applyBorder="1" applyAlignment="1">
      <alignment/>
    </xf>
    <xf numFmtId="43" fontId="3" fillId="0" borderId="2" xfId="15" applyFont="1" applyFill="1" applyBorder="1" applyAlignment="1">
      <alignment/>
    </xf>
    <xf numFmtId="43" fontId="5" fillId="0" borderId="0" xfId="15" applyFont="1" applyBorder="1" applyAlignment="1">
      <alignment/>
    </xf>
    <xf numFmtId="43" fontId="3" fillId="0" borderId="4" xfId="15" applyFont="1" applyBorder="1" applyAlignment="1">
      <alignment horizontal="right"/>
    </xf>
    <xf numFmtId="43" fontId="3" fillId="0" borderId="4" xfId="15" applyFont="1" applyBorder="1" applyAlignment="1">
      <alignment/>
    </xf>
    <xf numFmtId="199" fontId="3" fillId="0" borderId="4" xfId="15" applyNumberFormat="1" applyFont="1" applyBorder="1" applyAlignment="1">
      <alignment/>
    </xf>
    <xf numFmtId="0" fontId="6" fillId="0" borderId="0" xfId="0" applyFont="1" applyAlignment="1">
      <alignment/>
    </xf>
    <xf numFmtId="43" fontId="3" fillId="0" borderId="2" xfId="15" applyFont="1" applyBorder="1" applyAlignment="1">
      <alignment horizontal="right" shrinkToFit="1"/>
    </xf>
    <xf numFmtId="43" fontId="3" fillId="0" borderId="5" xfId="15" applyFont="1" applyBorder="1" applyAlignment="1">
      <alignment/>
    </xf>
    <xf numFmtId="43" fontId="3" fillId="0" borderId="6" xfId="15" applyFont="1" applyBorder="1" applyAlignment="1">
      <alignment/>
    </xf>
    <xf numFmtId="43" fontId="2" fillId="0" borderId="2" xfId="15" applyFont="1" applyBorder="1" applyAlignment="1">
      <alignment horizontal="center"/>
    </xf>
    <xf numFmtId="0" fontId="0" fillId="0" borderId="0" xfId="0" applyFont="1" applyAlignment="1">
      <alignment/>
    </xf>
    <xf numFmtId="43" fontId="2" fillId="0" borderId="2" xfId="15" applyFont="1" applyFill="1" applyBorder="1" applyAlignment="1">
      <alignment shrinkToFit="1"/>
    </xf>
    <xf numFmtId="43" fontId="7" fillId="0" borderId="2" xfId="15" applyFont="1" applyBorder="1" applyAlignment="1">
      <alignment/>
    </xf>
    <xf numFmtId="43" fontId="3" fillId="0" borderId="0" xfId="15" applyFont="1" applyBorder="1" applyAlignment="1">
      <alignment shrinkToFit="1"/>
    </xf>
    <xf numFmtId="43" fontId="3" fillId="0" borderId="0" xfId="15" applyFont="1" applyFill="1" applyBorder="1" applyAlignment="1">
      <alignment shrinkToFit="1"/>
    </xf>
    <xf numFmtId="0" fontId="0" fillId="0" borderId="0" xfId="0" applyBorder="1" applyAlignment="1">
      <alignment/>
    </xf>
    <xf numFmtId="43" fontId="3" fillId="0" borderId="1" xfId="15" applyFont="1" applyBorder="1" applyAlignment="1">
      <alignment/>
    </xf>
    <xf numFmtId="194" fontId="3" fillId="0" borderId="4" xfId="15" applyNumberFormat="1" applyFont="1" applyBorder="1" applyAlignment="1">
      <alignment/>
    </xf>
    <xf numFmtId="43" fontId="3" fillId="0" borderId="1" xfId="15" applyFont="1" applyFill="1" applyBorder="1" applyAlignment="1">
      <alignment/>
    </xf>
    <xf numFmtId="43" fontId="2" fillId="0" borderId="3" xfId="15" applyFont="1" applyBorder="1" applyAlignment="1">
      <alignment/>
    </xf>
    <xf numFmtId="43" fontId="3" fillId="0" borderId="2" xfId="15" applyFont="1" applyBorder="1" applyAlignment="1">
      <alignment horizontal="left"/>
    </xf>
    <xf numFmtId="43" fontId="2" fillId="0" borderId="7" xfId="15" applyFont="1" applyBorder="1" applyAlignment="1">
      <alignment/>
    </xf>
    <xf numFmtId="43" fontId="2" fillId="0" borderId="4" xfId="15" applyFont="1" applyBorder="1" applyAlignment="1">
      <alignment shrinkToFit="1"/>
    </xf>
    <xf numFmtId="199" fontId="2" fillId="0" borderId="7" xfId="15" applyNumberFormat="1" applyFont="1" applyBorder="1" applyAlignment="1">
      <alignment/>
    </xf>
    <xf numFmtId="43" fontId="2" fillId="0" borderId="0" xfId="15" applyFont="1" applyBorder="1" applyAlignment="1">
      <alignment horizontal="center"/>
    </xf>
    <xf numFmtId="43" fontId="3" fillId="3" borderId="3" xfId="15" applyFont="1" applyFill="1" applyBorder="1" applyAlignment="1">
      <alignment horizontal="center" vertical="center"/>
    </xf>
    <xf numFmtId="43" fontId="2" fillId="0" borderId="1" xfId="15" applyFont="1" applyBorder="1" applyAlignment="1">
      <alignment horizontal="left"/>
    </xf>
    <xf numFmtId="43" fontId="3" fillId="0" borderId="2" xfId="15" applyFont="1" applyBorder="1" applyAlignment="1">
      <alignment shrinkToFit="1"/>
    </xf>
    <xf numFmtId="43" fontId="3" fillId="0" borderId="4" xfId="15" applyFont="1" applyBorder="1" applyAlignment="1">
      <alignment shrinkToFit="1"/>
    </xf>
    <xf numFmtId="43" fontId="0" fillId="0" borderId="0" xfId="0" applyNumberFormat="1" applyAlignment="1">
      <alignment/>
    </xf>
    <xf numFmtId="194" fontId="3" fillId="0" borderId="4" xfId="15" applyNumberFormat="1" applyFont="1" applyBorder="1" applyAlignment="1">
      <alignment shrinkToFit="1"/>
    </xf>
    <xf numFmtId="43" fontId="3" fillId="3" borderId="2" xfId="15" applyFont="1" applyFill="1" applyBorder="1" applyAlignment="1">
      <alignment horizontal="center" vertical="center"/>
    </xf>
    <xf numFmtId="43" fontId="3" fillId="3" borderId="3" xfId="15" applyFont="1" applyFill="1" applyBorder="1" applyAlignment="1">
      <alignment horizontal="center" vertical="center"/>
    </xf>
    <xf numFmtId="43" fontId="3" fillId="3" borderId="4" xfId="15" applyFont="1" applyFill="1" applyBorder="1" applyAlignment="1">
      <alignment horizontal="center" vertical="center" shrinkToFit="1"/>
    </xf>
    <xf numFmtId="43" fontId="3" fillId="3" borderId="6" xfId="15" applyFont="1" applyFill="1" applyBorder="1" applyAlignment="1">
      <alignment horizontal="center" vertical="center" shrinkToFit="1"/>
    </xf>
    <xf numFmtId="43" fontId="1" fillId="0" borderId="0" xfId="15" applyFont="1" applyAlignment="1">
      <alignment horizontal="center"/>
    </xf>
    <xf numFmtId="43" fontId="3" fillId="3" borderId="8" xfId="15" applyFont="1" applyFill="1" applyBorder="1" applyAlignment="1">
      <alignment horizontal="center" vertical="center"/>
    </xf>
    <xf numFmtId="43" fontId="3" fillId="3" borderId="9" xfId="15" applyFont="1" applyFill="1" applyBorder="1" applyAlignment="1">
      <alignment horizontal="center" vertical="center"/>
    </xf>
    <xf numFmtId="43" fontId="3" fillId="3" borderId="10" xfId="15" applyFont="1" applyFill="1" applyBorder="1" applyAlignment="1">
      <alignment horizontal="center" vertical="center"/>
    </xf>
    <xf numFmtId="43" fontId="3" fillId="2" borderId="2" xfId="15" applyFont="1" applyFill="1" applyBorder="1" applyAlignment="1">
      <alignment horizontal="center" vertical="center"/>
    </xf>
    <xf numFmtId="43" fontId="3" fillId="2" borderId="3" xfId="15" applyFont="1" applyFill="1" applyBorder="1" applyAlignment="1">
      <alignment horizontal="center" vertical="center"/>
    </xf>
    <xf numFmtId="43" fontId="5" fillId="0" borderId="0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K61" sqref="K61"/>
    </sheetView>
  </sheetViews>
  <sheetFormatPr defaultColWidth="9.140625" defaultRowHeight="12.75"/>
  <cols>
    <col min="1" max="1" width="36.421875" style="0" customWidth="1"/>
    <col min="2" max="2" width="11.7109375" style="0" customWidth="1"/>
    <col min="3" max="4" width="10.7109375" style="0" customWidth="1"/>
    <col min="5" max="5" width="11.421875" style="0" customWidth="1"/>
    <col min="6" max="8" width="10.140625" style="0" customWidth="1"/>
    <col min="9" max="11" width="10.7109375" style="0" customWidth="1"/>
    <col min="12" max="12" width="10.421875" style="0" customWidth="1"/>
    <col min="13" max="13" width="10.28125" style="0" customWidth="1"/>
    <col min="14" max="14" width="10.7109375" style="0" customWidth="1"/>
  </cols>
  <sheetData>
    <row r="1" spans="1:13" ht="26.25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6.25">
      <c r="A2" s="64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26.25">
      <c r="A3" s="64" t="s">
        <v>110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26.25">
      <c r="A4" s="64" t="s">
        <v>119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26.25">
      <c r="A5" s="1" t="s">
        <v>120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1">
      <c r="A6" s="60" t="s">
        <v>0</v>
      </c>
      <c r="B6" s="60" t="s">
        <v>1</v>
      </c>
      <c r="C6" s="60" t="s">
        <v>2</v>
      </c>
      <c r="D6" s="62" t="s">
        <v>3</v>
      </c>
      <c r="E6" s="60" t="s">
        <v>4</v>
      </c>
      <c r="F6" s="60" t="s">
        <v>24</v>
      </c>
      <c r="G6" s="60"/>
      <c r="H6" s="60"/>
      <c r="I6" s="60"/>
      <c r="J6" s="60"/>
      <c r="K6" s="60"/>
      <c r="L6" s="60" t="s">
        <v>5</v>
      </c>
      <c r="M6" s="60" t="s">
        <v>6</v>
      </c>
    </row>
    <row r="7" spans="1:13" ht="21.75" thickBot="1">
      <c r="A7" s="61"/>
      <c r="B7" s="61"/>
      <c r="C7" s="61"/>
      <c r="D7" s="63"/>
      <c r="E7" s="61"/>
      <c r="F7" s="54" t="s">
        <v>146</v>
      </c>
      <c r="G7" s="54" t="s">
        <v>147</v>
      </c>
      <c r="H7" s="54" t="s">
        <v>153</v>
      </c>
      <c r="I7" s="54" t="s">
        <v>148</v>
      </c>
      <c r="J7" s="54" t="s">
        <v>151</v>
      </c>
      <c r="K7" s="54" t="s">
        <v>152</v>
      </c>
      <c r="L7" s="61"/>
      <c r="M7" s="61"/>
    </row>
    <row r="8" spans="1:13" ht="21.75" thickTop="1">
      <c r="A8" s="3" t="s">
        <v>136</v>
      </c>
      <c r="B8" s="5"/>
      <c r="C8" s="5"/>
      <c r="D8" s="5"/>
      <c r="E8" s="5"/>
      <c r="F8" s="6"/>
      <c r="G8" s="5"/>
      <c r="H8" s="5"/>
      <c r="I8" s="5"/>
      <c r="J8" s="5"/>
      <c r="K8" s="5"/>
      <c r="L8" s="5"/>
      <c r="M8" s="7"/>
    </row>
    <row r="9" spans="1:13" ht="21">
      <c r="A9" s="3" t="s">
        <v>137</v>
      </c>
      <c r="B9" s="5"/>
      <c r="C9" s="5"/>
      <c r="D9" s="5"/>
      <c r="E9" s="5"/>
      <c r="F9" s="6"/>
      <c r="G9" s="5"/>
      <c r="H9" s="5"/>
      <c r="I9" s="5"/>
      <c r="J9" s="5"/>
      <c r="K9" s="5"/>
      <c r="L9" s="5"/>
      <c r="M9" s="7"/>
    </row>
    <row r="10" spans="1:13" ht="21">
      <c r="A10" s="10" t="s">
        <v>138</v>
      </c>
      <c r="B10" s="5">
        <v>5654900</v>
      </c>
      <c r="C10" s="5"/>
      <c r="D10" s="5"/>
      <c r="E10" s="5">
        <f>SUM(B10-C10+D10)</f>
        <v>5654900</v>
      </c>
      <c r="F10" s="5">
        <v>740490</v>
      </c>
      <c r="G10" s="5">
        <v>754700</v>
      </c>
      <c r="H10" s="5">
        <v>774900</v>
      </c>
      <c r="I10" s="5">
        <v>258300</v>
      </c>
      <c r="J10" s="5">
        <v>323050</v>
      </c>
      <c r="K10" s="5"/>
      <c r="L10" s="6">
        <f>SUM(F10:K10)</f>
        <v>2851440</v>
      </c>
      <c r="M10" s="7">
        <f>SUM(E10-L10)</f>
        <v>2803460</v>
      </c>
    </row>
    <row r="11" spans="1:13" ht="21">
      <c r="A11" s="11" t="s">
        <v>103</v>
      </c>
      <c r="B11" s="8">
        <f>SUM(B10)</f>
        <v>5654900</v>
      </c>
      <c r="C11" s="8"/>
      <c r="D11" s="8"/>
      <c r="E11" s="8">
        <f>SUM(E10)</f>
        <v>5654900</v>
      </c>
      <c r="F11" s="8">
        <f>SUM(F10)</f>
        <v>740490</v>
      </c>
      <c r="G11" s="8">
        <f>SUM(G10)</f>
        <v>754700</v>
      </c>
      <c r="H11" s="8">
        <f>SUM(H10)</f>
        <v>774900</v>
      </c>
      <c r="I11" s="8">
        <f>SUM(I10)</f>
        <v>258300</v>
      </c>
      <c r="J11" s="8">
        <f>SUM(J10)</f>
        <v>323050</v>
      </c>
      <c r="K11" s="8"/>
      <c r="L11" s="56">
        <f>SUM(L10)</f>
        <v>2851440</v>
      </c>
      <c r="M11" s="9">
        <f>SUM(M10)</f>
        <v>2803460</v>
      </c>
    </row>
    <row r="12" spans="1:13" ht="2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</row>
    <row r="13" spans="1:13" ht="2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</row>
    <row r="14" spans="1:13" ht="13.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</row>
    <row r="15" spans="1:13" ht="13.5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ht="26.25">
      <c r="A16" s="1" t="s">
        <v>120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1">
      <c r="A17" s="60" t="s">
        <v>0</v>
      </c>
      <c r="B17" s="60" t="s">
        <v>1</v>
      </c>
      <c r="C17" s="60" t="s">
        <v>2</v>
      </c>
      <c r="D17" s="62" t="s">
        <v>3</v>
      </c>
      <c r="E17" s="60" t="s">
        <v>4</v>
      </c>
      <c r="F17" s="60" t="s">
        <v>24</v>
      </c>
      <c r="G17" s="60"/>
      <c r="H17" s="60"/>
      <c r="I17" s="60"/>
      <c r="J17" s="60"/>
      <c r="K17" s="60"/>
      <c r="L17" s="60" t="s">
        <v>5</v>
      </c>
      <c r="M17" s="60" t="s">
        <v>6</v>
      </c>
    </row>
    <row r="18" spans="1:13" ht="21.75" thickBot="1">
      <c r="A18" s="61"/>
      <c r="B18" s="61"/>
      <c r="C18" s="61"/>
      <c r="D18" s="63"/>
      <c r="E18" s="61"/>
      <c r="F18" s="54" t="s">
        <v>146</v>
      </c>
      <c r="G18" s="54" t="s">
        <v>147</v>
      </c>
      <c r="H18" s="54" t="s">
        <v>153</v>
      </c>
      <c r="I18" s="54" t="s">
        <v>148</v>
      </c>
      <c r="J18" s="54" t="s">
        <v>151</v>
      </c>
      <c r="K18" s="54" t="s">
        <v>152</v>
      </c>
      <c r="L18" s="61"/>
      <c r="M18" s="61"/>
    </row>
    <row r="19" spans="1:13" ht="21.75" thickTop="1">
      <c r="A19" s="3" t="s">
        <v>111</v>
      </c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7"/>
    </row>
    <row r="20" spans="1:13" ht="21">
      <c r="A20" s="3" t="s">
        <v>16</v>
      </c>
      <c r="B20" s="5"/>
      <c r="C20" s="5"/>
      <c r="D20" s="5"/>
      <c r="E20" s="5"/>
      <c r="F20" s="6"/>
      <c r="G20" s="5"/>
      <c r="H20" s="5"/>
      <c r="I20" s="5"/>
      <c r="J20" s="5"/>
      <c r="K20" s="5"/>
      <c r="L20" s="5"/>
      <c r="M20" s="7"/>
    </row>
    <row r="21" spans="1:13" ht="21">
      <c r="A21" s="10" t="s">
        <v>112</v>
      </c>
      <c r="B21" s="5">
        <v>1000700</v>
      </c>
      <c r="C21" s="5"/>
      <c r="D21" s="5"/>
      <c r="E21" s="5">
        <f>SUM(B21-C21+D21)</f>
        <v>1000700</v>
      </c>
      <c r="F21" s="5">
        <v>232720</v>
      </c>
      <c r="G21" s="5">
        <v>260170</v>
      </c>
      <c r="H21" s="5">
        <v>507810</v>
      </c>
      <c r="I21" s="5">
        <v>0</v>
      </c>
      <c r="J21" s="5">
        <v>0</v>
      </c>
      <c r="K21" s="5"/>
      <c r="L21" s="6">
        <f>SUM(F21:K21)</f>
        <v>1000700</v>
      </c>
      <c r="M21" s="7">
        <f>SUM(E21-L21)</f>
        <v>0</v>
      </c>
    </row>
    <row r="22" spans="1:13" ht="21">
      <c r="A22" s="11" t="s">
        <v>103</v>
      </c>
      <c r="B22" s="8">
        <f>SUM(B21)</f>
        <v>1000700</v>
      </c>
      <c r="C22" s="8"/>
      <c r="D22" s="8"/>
      <c r="E22" s="8">
        <f>SUM(E21)</f>
        <v>1000700</v>
      </c>
      <c r="F22" s="8">
        <f>SUM(F21)</f>
        <v>232720</v>
      </c>
      <c r="G22" s="8">
        <f>SUM(G21)</f>
        <v>260170</v>
      </c>
      <c r="H22" s="8">
        <f>SUM(H21)</f>
        <v>507810</v>
      </c>
      <c r="I22" s="8">
        <v>0</v>
      </c>
      <c r="J22" s="8">
        <f>SUM(J21)</f>
        <v>0</v>
      </c>
      <c r="K22" s="8"/>
      <c r="L22" s="56">
        <f>SUM(F22:K22)</f>
        <v>1000700</v>
      </c>
      <c r="M22" s="9">
        <f>SUM(M21)</f>
        <v>0</v>
      </c>
    </row>
    <row r="23" spans="1:13" ht="13.5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</row>
    <row r="24" spans="1:13" ht="13.5" customHeigh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</row>
    <row r="25" spans="1:13" ht="13.5" customHeight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</row>
    <row r="26" spans="1:13" ht="13.5" customHeight="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</row>
    <row r="27" spans="1:13" ht="13.5" customHeight="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</row>
    <row r="28" spans="1:13" ht="13.5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</row>
    <row r="29" spans="1:13" ht="13.5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3.5" customHeight="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26.25">
      <c r="A31" s="64" t="s">
        <v>118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ht="26.25">
      <c r="A32" s="64" t="s">
        <v>109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3" ht="26.25">
      <c r="A33" s="64" t="s">
        <v>110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1:13" ht="26.25">
      <c r="A34" s="64" t="s">
        <v>119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6" spans="1:13" ht="26.25">
      <c r="A36" s="1" t="s">
        <v>121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21">
      <c r="A37" s="60" t="s">
        <v>0</v>
      </c>
      <c r="B37" s="60" t="s">
        <v>1</v>
      </c>
      <c r="C37" s="60" t="s">
        <v>2</v>
      </c>
      <c r="D37" s="62" t="s">
        <v>3</v>
      </c>
      <c r="E37" s="60" t="s">
        <v>4</v>
      </c>
      <c r="F37" s="60" t="s">
        <v>24</v>
      </c>
      <c r="G37" s="60"/>
      <c r="H37" s="60"/>
      <c r="I37" s="60"/>
      <c r="J37" s="60"/>
      <c r="K37" s="60"/>
      <c r="L37" s="60" t="s">
        <v>5</v>
      </c>
      <c r="M37" s="60" t="s">
        <v>6</v>
      </c>
    </row>
    <row r="38" spans="1:13" ht="21.75" thickBot="1">
      <c r="A38" s="61"/>
      <c r="B38" s="61"/>
      <c r="C38" s="61"/>
      <c r="D38" s="63"/>
      <c r="E38" s="61"/>
      <c r="F38" s="54" t="s">
        <v>146</v>
      </c>
      <c r="G38" s="54" t="s">
        <v>147</v>
      </c>
      <c r="H38" s="54" t="s">
        <v>153</v>
      </c>
      <c r="I38" s="54" t="s">
        <v>148</v>
      </c>
      <c r="J38" s="54" t="s">
        <v>151</v>
      </c>
      <c r="K38" s="54" t="s">
        <v>152</v>
      </c>
      <c r="L38" s="61"/>
      <c r="M38" s="61"/>
    </row>
    <row r="39" spans="1:13" ht="21.75" thickTop="1">
      <c r="A39" s="3" t="s">
        <v>111</v>
      </c>
      <c r="B39" s="5"/>
      <c r="C39" s="5"/>
      <c r="D39" s="5"/>
      <c r="E39" s="5"/>
      <c r="F39" s="6"/>
      <c r="G39" s="5"/>
      <c r="H39" s="5"/>
      <c r="I39" s="5"/>
      <c r="J39" s="5"/>
      <c r="K39" s="5"/>
      <c r="L39" s="5"/>
      <c r="M39" s="7"/>
    </row>
    <row r="40" spans="1:13" ht="21">
      <c r="A40" s="3" t="s">
        <v>16</v>
      </c>
      <c r="B40" s="5"/>
      <c r="C40" s="5"/>
      <c r="D40" s="5"/>
      <c r="E40" s="5"/>
      <c r="F40" s="6"/>
      <c r="G40" s="5"/>
      <c r="H40" s="5"/>
      <c r="I40" s="5"/>
      <c r="J40" s="5"/>
      <c r="K40" s="5"/>
      <c r="L40" s="5"/>
      <c r="M40" s="7"/>
    </row>
    <row r="41" spans="1:13" ht="21">
      <c r="A41" s="10" t="s">
        <v>122</v>
      </c>
      <c r="B41" s="5">
        <v>6700</v>
      </c>
      <c r="C41" s="5"/>
      <c r="D41" s="5"/>
      <c r="E41" s="5">
        <f>SUM(B41-C41+D41)</f>
        <v>6700</v>
      </c>
      <c r="F41" s="5">
        <v>0</v>
      </c>
      <c r="G41" s="5">
        <v>0</v>
      </c>
      <c r="H41" s="5">
        <v>6700</v>
      </c>
      <c r="I41" s="5">
        <v>0</v>
      </c>
      <c r="J41" s="5">
        <v>0</v>
      </c>
      <c r="K41" s="5"/>
      <c r="L41" s="5">
        <f>SUM(F41:K41)</f>
        <v>6700</v>
      </c>
      <c r="M41" s="7">
        <f>SUM(E41-L41)</f>
        <v>0</v>
      </c>
    </row>
    <row r="42" spans="1:13" ht="21">
      <c r="A42" s="11" t="s">
        <v>103</v>
      </c>
      <c r="B42" s="8">
        <f>SUM(B41)</f>
        <v>6700</v>
      </c>
      <c r="C42" s="8"/>
      <c r="D42" s="8"/>
      <c r="E42" s="8">
        <f>SUM(E41)</f>
        <v>6700</v>
      </c>
      <c r="F42" s="8">
        <f>SUM(F41)</f>
        <v>0</v>
      </c>
      <c r="G42" s="8">
        <v>0</v>
      </c>
      <c r="H42" s="8">
        <f>SUM(H41)</f>
        <v>6700</v>
      </c>
      <c r="I42" s="8">
        <v>0</v>
      </c>
      <c r="J42" s="8">
        <f>SUM(J41)</f>
        <v>0</v>
      </c>
      <c r="K42" s="8"/>
      <c r="L42" s="8">
        <f>SUM(F42:K42)</f>
        <v>6700</v>
      </c>
      <c r="M42" s="9">
        <f>SUM(M41)</f>
        <v>0</v>
      </c>
    </row>
    <row r="43" spans="1:13" ht="2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0"/>
    </row>
    <row r="46" spans="1:14" ht="21">
      <c r="A46" s="60" t="s">
        <v>0</v>
      </c>
      <c r="B46" s="65" t="s">
        <v>113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7"/>
      <c r="N46" s="60" t="s">
        <v>5</v>
      </c>
    </row>
    <row r="47" spans="1:14" ht="21.75" thickBot="1">
      <c r="A47" s="61"/>
      <c r="B47" s="54" t="s">
        <v>123</v>
      </c>
      <c r="C47" s="54" t="s">
        <v>124</v>
      </c>
      <c r="D47" s="54" t="s">
        <v>125</v>
      </c>
      <c r="E47" s="54" t="s">
        <v>126</v>
      </c>
      <c r="F47" s="54" t="s">
        <v>127</v>
      </c>
      <c r="G47" s="54" t="s">
        <v>128</v>
      </c>
      <c r="H47" s="54" t="s">
        <v>129</v>
      </c>
      <c r="I47" s="54" t="s">
        <v>130</v>
      </c>
      <c r="J47" s="54" t="s">
        <v>131</v>
      </c>
      <c r="K47" s="54" t="s">
        <v>132</v>
      </c>
      <c r="L47" s="54" t="s">
        <v>133</v>
      </c>
      <c r="M47" s="54" t="s">
        <v>134</v>
      </c>
      <c r="N47" s="61"/>
    </row>
    <row r="48" spans="1:14" ht="21.75" thickTop="1">
      <c r="A48" s="3" t="s">
        <v>114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21">
      <c r="A49" s="55" t="s">
        <v>115</v>
      </c>
      <c r="B49" s="5">
        <v>0</v>
      </c>
      <c r="C49" s="5">
        <v>4030</v>
      </c>
      <c r="D49" s="5">
        <v>0</v>
      </c>
      <c r="E49" s="5">
        <v>12200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>
        <f>SUM(B49:M49)</f>
        <v>16230</v>
      </c>
    </row>
    <row r="50" spans="1:14" ht="21">
      <c r="A50" s="55" t="s">
        <v>116</v>
      </c>
      <c r="B50" s="5">
        <v>0</v>
      </c>
      <c r="C50" s="5">
        <v>3404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>
        <f>SUM(B50:M50)</f>
        <v>3404</v>
      </c>
    </row>
    <row r="51" spans="1:14" ht="21.75" thickBot="1">
      <c r="A51" s="11" t="s">
        <v>117</v>
      </c>
      <c r="B51" s="13">
        <f>SUM(B49:B50)</f>
        <v>0</v>
      </c>
      <c r="C51" s="12">
        <f>SUM(C49:C50)</f>
        <v>7434</v>
      </c>
      <c r="D51" s="13">
        <v>0</v>
      </c>
      <c r="E51" s="12">
        <f>SUM(E49:E50)</f>
        <v>12200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3">
        <v>0</v>
      </c>
      <c r="L51" s="13">
        <v>0</v>
      </c>
      <c r="M51" s="12"/>
      <c r="N51" s="13">
        <f>SUM(B51:M51)</f>
        <v>19634</v>
      </c>
    </row>
    <row r="52" spans="1:14" ht="21.75" thickTop="1">
      <c r="A52" s="18"/>
      <c r="B52" s="42"/>
      <c r="C52" s="19"/>
      <c r="D52" s="42"/>
      <c r="E52" s="19"/>
      <c r="F52" s="19"/>
      <c r="G52" s="42"/>
      <c r="H52" s="19"/>
      <c r="I52" s="19"/>
      <c r="J52" s="19"/>
      <c r="K52" s="42"/>
      <c r="L52" s="19"/>
      <c r="M52" s="19"/>
      <c r="N52" s="42"/>
    </row>
    <row r="54" spans="1:14" ht="21">
      <c r="A54" s="60" t="s">
        <v>0</v>
      </c>
      <c r="B54" s="65" t="s">
        <v>113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7"/>
      <c r="N54" s="60" t="s">
        <v>5</v>
      </c>
    </row>
    <row r="55" spans="1:14" ht="21.75" thickBot="1">
      <c r="A55" s="61"/>
      <c r="B55" s="54" t="s">
        <v>123</v>
      </c>
      <c r="C55" s="54" t="s">
        <v>124</v>
      </c>
      <c r="D55" s="54" t="s">
        <v>125</v>
      </c>
      <c r="E55" s="54" t="s">
        <v>126</v>
      </c>
      <c r="F55" s="54" t="s">
        <v>127</v>
      </c>
      <c r="G55" s="54" t="s">
        <v>128</v>
      </c>
      <c r="H55" s="54" t="s">
        <v>129</v>
      </c>
      <c r="I55" s="54" t="s">
        <v>130</v>
      </c>
      <c r="J55" s="54" t="s">
        <v>131</v>
      </c>
      <c r="K55" s="54" t="s">
        <v>132</v>
      </c>
      <c r="L55" s="54" t="s">
        <v>133</v>
      </c>
      <c r="M55" s="54" t="s">
        <v>134</v>
      </c>
      <c r="N55" s="61"/>
    </row>
    <row r="56" spans="1:14" ht="21.75" thickTop="1">
      <c r="A56" s="3" t="s">
        <v>114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21">
      <c r="A57" s="55" t="s">
        <v>139</v>
      </c>
      <c r="B57" s="5">
        <v>0</v>
      </c>
      <c r="C57" s="6">
        <v>2797747.58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/>
      <c r="N57" s="6">
        <f>SUM(B57:M57)</f>
        <v>2797747.58</v>
      </c>
    </row>
    <row r="58" spans="1:14" ht="21.75" thickBot="1">
      <c r="A58" s="11" t="s">
        <v>117</v>
      </c>
      <c r="B58" s="13">
        <f>SUM(B57:B57)</f>
        <v>0</v>
      </c>
      <c r="C58" s="13">
        <f>SUM(C57)</f>
        <v>2797747.58</v>
      </c>
      <c r="D58" s="13">
        <v>0</v>
      </c>
      <c r="E58" s="12">
        <f>SUM(E57)</f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3">
        <v>0</v>
      </c>
      <c r="L58" s="13">
        <v>0</v>
      </c>
      <c r="M58" s="12"/>
      <c r="N58" s="13">
        <f>SUM(B58:M58)</f>
        <v>2797747.58</v>
      </c>
    </row>
    <row r="59" ht="13.5" thickTop="1"/>
  </sheetData>
  <mergeCells count="38">
    <mergeCell ref="A34:M34"/>
    <mergeCell ref="A54:A55"/>
    <mergeCell ref="B54:M54"/>
    <mergeCell ref="N54:N55"/>
    <mergeCell ref="A46:A47"/>
    <mergeCell ref="B46:M46"/>
    <mergeCell ref="N46:N47"/>
    <mergeCell ref="A37:A38"/>
    <mergeCell ref="B37:B38"/>
    <mergeCell ref="C37:C38"/>
    <mergeCell ref="M17:M18"/>
    <mergeCell ref="A31:M31"/>
    <mergeCell ref="A32:M32"/>
    <mergeCell ref="A33:M33"/>
    <mergeCell ref="A17:A18"/>
    <mergeCell ref="B17:B18"/>
    <mergeCell ref="C17:C18"/>
    <mergeCell ref="D17:D18"/>
    <mergeCell ref="A1:M1"/>
    <mergeCell ref="A2:M2"/>
    <mergeCell ref="A4:M4"/>
    <mergeCell ref="A6:A7"/>
    <mergeCell ref="B6:B7"/>
    <mergeCell ref="C6:C7"/>
    <mergeCell ref="D6:D7"/>
    <mergeCell ref="A3:M3"/>
    <mergeCell ref="E6:E7"/>
    <mergeCell ref="F6:K6"/>
    <mergeCell ref="M37:M38"/>
    <mergeCell ref="M6:M7"/>
    <mergeCell ref="D37:D38"/>
    <mergeCell ref="E37:E38"/>
    <mergeCell ref="F37:K37"/>
    <mergeCell ref="L37:L38"/>
    <mergeCell ref="L6:L7"/>
    <mergeCell ref="E17:E18"/>
    <mergeCell ref="F17:K17"/>
    <mergeCell ref="L17:L18"/>
  </mergeCells>
  <printOptions/>
  <pageMargins left="0.25" right="0.25" top="0.25" bottom="0.25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5"/>
  <sheetViews>
    <sheetView tabSelected="1" workbookViewId="0" topLeftCell="A1">
      <selection activeCell="K64" sqref="K64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1.28125" style="2" customWidth="1"/>
    <col min="5" max="5" width="12.28125" style="2" customWidth="1"/>
    <col min="6" max="6" width="10.57421875" style="2" customWidth="1"/>
    <col min="7" max="7" width="10.7109375" style="2" customWidth="1"/>
    <col min="8" max="8" width="10.140625" style="21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  <col min="15" max="15" width="11.28125" style="0" bestFit="1" customWidth="1"/>
  </cols>
  <sheetData>
    <row r="1" spans="1:13" ht="26.25">
      <c r="A1" s="64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6.25">
      <c r="A2" s="64" t="s">
        <v>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ht="26.25">
      <c r="A3" s="1"/>
    </row>
    <row r="4" spans="1:13" ht="21">
      <c r="A4" s="68" t="s">
        <v>0</v>
      </c>
      <c r="B4" s="68" t="s">
        <v>1</v>
      </c>
      <c r="C4" s="68" t="s">
        <v>2</v>
      </c>
      <c r="D4" s="68" t="s">
        <v>3</v>
      </c>
      <c r="E4" s="68" t="s">
        <v>4</v>
      </c>
      <c r="F4" s="68" t="s">
        <v>53</v>
      </c>
      <c r="G4" s="68"/>
      <c r="H4" s="68"/>
      <c r="I4" s="68"/>
      <c r="J4" s="68"/>
      <c r="K4" s="68"/>
      <c r="L4" s="68" t="s">
        <v>5</v>
      </c>
      <c r="M4" s="68" t="s">
        <v>6</v>
      </c>
    </row>
    <row r="5" spans="1:13" ht="21.75" thickBot="1">
      <c r="A5" s="69"/>
      <c r="B5" s="69"/>
      <c r="C5" s="69"/>
      <c r="D5" s="69"/>
      <c r="E5" s="69"/>
      <c r="F5" s="22" t="s">
        <v>146</v>
      </c>
      <c r="G5" s="22" t="s">
        <v>147</v>
      </c>
      <c r="H5" s="22" t="s">
        <v>150</v>
      </c>
      <c r="I5" s="22" t="s">
        <v>148</v>
      </c>
      <c r="J5" s="22" t="s">
        <v>151</v>
      </c>
      <c r="K5" s="22" t="s">
        <v>152</v>
      </c>
      <c r="L5" s="69"/>
      <c r="M5" s="69"/>
    </row>
    <row r="6" spans="1:13" ht="21.75" thickTop="1">
      <c r="A6" s="24" t="s">
        <v>16</v>
      </c>
      <c r="B6" s="5"/>
      <c r="C6" s="5"/>
      <c r="D6" s="5"/>
      <c r="E6" s="5"/>
      <c r="F6" s="5"/>
      <c r="G6" s="5"/>
      <c r="H6" s="25"/>
      <c r="I6" s="5"/>
      <c r="J6" s="5"/>
      <c r="K6" s="5"/>
      <c r="L6" s="5"/>
      <c r="M6" s="5"/>
    </row>
    <row r="7" spans="1:13" ht="21">
      <c r="A7" s="8" t="s">
        <v>30</v>
      </c>
      <c r="B7" s="5"/>
      <c r="C7" s="5"/>
      <c r="D7" s="5"/>
      <c r="E7" s="5"/>
      <c r="F7" s="5"/>
      <c r="G7" s="5"/>
      <c r="H7" s="25"/>
      <c r="I7" s="5"/>
      <c r="J7" s="5"/>
      <c r="K7" s="5"/>
      <c r="L7" s="5"/>
      <c r="M7" s="5"/>
    </row>
    <row r="8" spans="1:13" ht="21">
      <c r="A8" s="5" t="s">
        <v>31</v>
      </c>
      <c r="B8" s="5">
        <v>2251000</v>
      </c>
      <c r="C8" s="5"/>
      <c r="D8" s="5"/>
      <c r="E8" s="5">
        <f>B8+D8-C8</f>
        <v>2251000</v>
      </c>
      <c r="F8" s="6">
        <v>495900</v>
      </c>
      <c r="G8" s="6">
        <v>661200</v>
      </c>
      <c r="H8" s="5">
        <v>495900</v>
      </c>
      <c r="I8" s="5">
        <v>0</v>
      </c>
      <c r="J8" s="5">
        <v>165300</v>
      </c>
      <c r="K8" s="5"/>
      <c r="L8" s="5">
        <f>SUM(F8:K8)</f>
        <v>1818300</v>
      </c>
      <c r="M8" s="7">
        <f>E8-(SUM(F8:K8))</f>
        <v>432700</v>
      </c>
    </row>
    <row r="9" spans="1:13" s="34" customFormat="1" ht="21.75" thickBot="1">
      <c r="A9" s="11" t="s">
        <v>108</v>
      </c>
      <c r="B9" s="12">
        <f>SUM(B8:B8)</f>
        <v>2251000</v>
      </c>
      <c r="C9" s="12"/>
      <c r="D9" s="12"/>
      <c r="E9" s="12">
        <f>B9+D9-C9</f>
        <v>2251000</v>
      </c>
      <c r="F9" s="13">
        <f>SUM(F8)</f>
        <v>495900</v>
      </c>
      <c r="G9" s="13">
        <f>SUM(G8)</f>
        <v>661200</v>
      </c>
      <c r="H9" s="26">
        <f>SUM(H8)</f>
        <v>495900</v>
      </c>
      <c r="I9" s="26">
        <v>0</v>
      </c>
      <c r="J9" s="26">
        <f>SUM(J8)</f>
        <v>165300</v>
      </c>
      <c r="K9" s="26"/>
      <c r="L9" s="12">
        <f>SUM(L8)</f>
        <v>1818300</v>
      </c>
      <c r="M9" s="14">
        <f>E9-(SUM(F9:K9))</f>
        <v>432700</v>
      </c>
    </row>
    <row r="10" ht="21.75" thickTop="1"/>
    <row r="13" spans="1:13" ht="26.25">
      <c r="A13" s="64" t="s">
        <v>95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26.25">
      <c r="A14" s="64" t="s">
        <v>25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ht="26.25">
      <c r="A15" s="1"/>
    </row>
    <row r="16" spans="1:13" ht="21">
      <c r="A16" s="68" t="s">
        <v>0</v>
      </c>
      <c r="B16" s="68" t="s">
        <v>1</v>
      </c>
      <c r="C16" s="68" t="s">
        <v>2</v>
      </c>
      <c r="D16" s="68" t="s">
        <v>3</v>
      </c>
      <c r="E16" s="68" t="s">
        <v>4</v>
      </c>
      <c r="F16" s="68" t="s">
        <v>53</v>
      </c>
      <c r="G16" s="68"/>
      <c r="H16" s="68"/>
      <c r="I16" s="68"/>
      <c r="J16" s="68"/>
      <c r="K16" s="68"/>
      <c r="L16" s="68" t="s">
        <v>5</v>
      </c>
      <c r="M16" s="68" t="s">
        <v>6</v>
      </c>
    </row>
    <row r="17" spans="1:13" ht="21.75" thickBot="1">
      <c r="A17" s="69"/>
      <c r="B17" s="69"/>
      <c r="C17" s="69"/>
      <c r="D17" s="69"/>
      <c r="E17" s="69"/>
      <c r="F17" s="22" t="s">
        <v>146</v>
      </c>
      <c r="G17" s="22" t="s">
        <v>147</v>
      </c>
      <c r="H17" s="22" t="s">
        <v>150</v>
      </c>
      <c r="I17" s="22" t="s">
        <v>148</v>
      </c>
      <c r="J17" s="22" t="s">
        <v>151</v>
      </c>
      <c r="K17" s="22" t="s">
        <v>152</v>
      </c>
      <c r="L17" s="69"/>
      <c r="M17" s="69"/>
    </row>
    <row r="18" spans="1:13" ht="21.75" thickTop="1">
      <c r="A18" s="3" t="s">
        <v>8</v>
      </c>
      <c r="B18" s="4"/>
      <c r="C18" s="4"/>
      <c r="D18" s="4"/>
      <c r="E18" s="4"/>
      <c r="F18" s="4"/>
      <c r="G18" s="4"/>
      <c r="H18" s="23"/>
      <c r="I18" s="4"/>
      <c r="J18" s="4"/>
      <c r="K18" s="4"/>
      <c r="L18" s="4"/>
      <c r="M18" s="4"/>
    </row>
    <row r="19" spans="1:13" ht="21">
      <c r="A19" s="5" t="s">
        <v>9</v>
      </c>
      <c r="B19" s="5">
        <v>1299540</v>
      </c>
      <c r="C19" s="5"/>
      <c r="D19" s="5">
        <v>1189400</v>
      </c>
      <c r="E19" s="5">
        <f>SUM(B19-C19)+D19</f>
        <v>2488940</v>
      </c>
      <c r="F19" s="5">
        <v>468153</v>
      </c>
      <c r="G19" s="5">
        <v>650063</v>
      </c>
      <c r="H19" s="5">
        <v>487280</v>
      </c>
      <c r="I19" s="5">
        <v>14820</v>
      </c>
      <c r="J19" s="5">
        <v>249510</v>
      </c>
      <c r="L19" s="5">
        <f>SUM(F19:K19)</f>
        <v>1869826</v>
      </c>
      <c r="M19" s="7">
        <f>SUM(E19-L19)</f>
        <v>619114</v>
      </c>
    </row>
    <row r="20" spans="1:13" s="34" customFormat="1" ht="21.75" thickBot="1">
      <c r="A20" s="11" t="s">
        <v>104</v>
      </c>
      <c r="B20" s="12">
        <f>SUM(B19:B19)</f>
        <v>1299540</v>
      </c>
      <c r="C20" s="12"/>
      <c r="D20" s="12">
        <f>SUM(D19)</f>
        <v>1189400</v>
      </c>
      <c r="E20" s="12">
        <f>SUM(B20-C20)+D20</f>
        <v>2488940</v>
      </c>
      <c r="F20" s="12">
        <f>SUM(F19:F19)</f>
        <v>468153</v>
      </c>
      <c r="G20" s="12">
        <f>SUM(G19)</f>
        <v>650063</v>
      </c>
      <c r="H20" s="12">
        <f>SUM(H19)</f>
        <v>487280</v>
      </c>
      <c r="I20" s="12">
        <f>SUM(I19)</f>
        <v>14820</v>
      </c>
      <c r="J20" s="12">
        <f>SUM(J19)</f>
        <v>249510</v>
      </c>
      <c r="K20" s="12"/>
      <c r="L20" s="12">
        <f>SUM(L19:L19)</f>
        <v>1869826</v>
      </c>
      <c r="M20" s="14">
        <f>SUM(E20-L20)</f>
        <v>619114</v>
      </c>
    </row>
    <row r="21" spans="1:13" ht="21.75" thickTop="1">
      <c r="A21" s="24" t="s">
        <v>16</v>
      </c>
      <c r="B21" s="4"/>
      <c r="C21" s="4"/>
      <c r="D21" s="4"/>
      <c r="E21" s="4"/>
      <c r="F21" s="4"/>
      <c r="G21" s="4"/>
      <c r="H21" s="23"/>
      <c r="I21" s="4"/>
      <c r="J21" s="4"/>
      <c r="K21" s="4"/>
      <c r="L21" s="4"/>
      <c r="M21" s="4"/>
    </row>
    <row r="22" spans="1:13" ht="21">
      <c r="A22" s="5" t="s">
        <v>10</v>
      </c>
      <c r="B22" s="5">
        <v>9973660</v>
      </c>
      <c r="C22" s="5">
        <v>601500</v>
      </c>
      <c r="D22" s="5">
        <v>2479080</v>
      </c>
      <c r="E22" s="5">
        <f>SUM(B22-C22)+D22</f>
        <v>11851240</v>
      </c>
      <c r="F22" s="5">
        <v>579851.18</v>
      </c>
      <c r="G22" s="6">
        <v>1117891.32</v>
      </c>
      <c r="H22" s="6">
        <v>783463.93</v>
      </c>
      <c r="I22" s="5">
        <v>183991.56</v>
      </c>
      <c r="J22" s="5">
        <v>391103.64</v>
      </c>
      <c r="L22" s="5">
        <f>SUM(F22:K22)</f>
        <v>3056301.6300000004</v>
      </c>
      <c r="M22" s="7">
        <f>SUM(E22-L22)</f>
        <v>8794938.37</v>
      </c>
    </row>
    <row r="23" spans="1:13" s="34" customFormat="1" ht="21.75" thickBot="1">
      <c r="A23" s="11" t="s">
        <v>103</v>
      </c>
      <c r="B23" s="12">
        <f>SUM(B22:B22)</f>
        <v>9973660</v>
      </c>
      <c r="C23" s="12">
        <f>SUM(C22)</f>
        <v>601500</v>
      </c>
      <c r="D23" s="12">
        <f>SUM(D22)</f>
        <v>2479080</v>
      </c>
      <c r="E23" s="12">
        <f>SUM(B23-C23)+D23</f>
        <v>11851240</v>
      </c>
      <c r="F23" s="12">
        <f>SUM(F22:F22)</f>
        <v>579851.18</v>
      </c>
      <c r="G23" s="13">
        <f>SUM(G22)</f>
        <v>1117891.32</v>
      </c>
      <c r="H23" s="13">
        <f>SUM(H22)</f>
        <v>783463.93</v>
      </c>
      <c r="I23" s="12">
        <f>SUM(I22)</f>
        <v>183991.56</v>
      </c>
      <c r="J23" s="12">
        <f>SUM(J22)</f>
        <v>391103.64</v>
      </c>
      <c r="K23" s="13"/>
      <c r="L23" s="12">
        <f>SUM(L22:L22)</f>
        <v>3056301.6300000004</v>
      </c>
      <c r="M23" s="14">
        <f>SUM(E23-L23)</f>
        <v>8794938.37</v>
      </c>
    </row>
    <row r="24" spans="1:13" ht="21.75" thickTop="1">
      <c r="A24" s="24" t="s">
        <v>11</v>
      </c>
      <c r="B24" s="4"/>
      <c r="C24" s="4"/>
      <c r="D24" s="4"/>
      <c r="E24" s="4"/>
      <c r="F24" s="4"/>
      <c r="G24" s="4"/>
      <c r="H24" s="23"/>
      <c r="I24" s="4"/>
      <c r="J24" s="4"/>
      <c r="K24" s="4"/>
      <c r="L24" s="4"/>
      <c r="M24" s="4"/>
    </row>
    <row r="25" spans="1:15" ht="21">
      <c r="A25" s="5" t="s">
        <v>10</v>
      </c>
      <c r="B25" s="5">
        <v>100000</v>
      </c>
      <c r="C25" s="5"/>
      <c r="D25" s="5"/>
      <c r="E25" s="5">
        <f>SUM(B25-C25)+D25</f>
        <v>100000</v>
      </c>
      <c r="F25" s="38">
        <v>945</v>
      </c>
      <c r="G25" s="25">
        <v>6615</v>
      </c>
      <c r="H25" s="5">
        <v>5946</v>
      </c>
      <c r="I25" s="5">
        <v>3487</v>
      </c>
      <c r="J25" s="5">
        <v>0</v>
      </c>
      <c r="K25" s="5"/>
      <c r="L25" s="38">
        <f>SUM(F25:K25)</f>
        <v>16993</v>
      </c>
      <c r="M25" s="7">
        <f>SUM(E25-F25-G25-H25-I25-J25-K25)</f>
        <v>83007</v>
      </c>
      <c r="O25" s="58"/>
    </row>
    <row r="26" spans="1:13" s="34" customFormat="1" ht="21.75" thickBot="1">
      <c r="A26" s="11" t="s">
        <v>107</v>
      </c>
      <c r="B26" s="12">
        <f>SUM(B25)</f>
        <v>100000</v>
      </c>
      <c r="C26" s="12"/>
      <c r="D26" s="12"/>
      <c r="E26" s="12">
        <f>SUM(B26-C26)+D26</f>
        <v>100000</v>
      </c>
      <c r="F26" s="12">
        <f>SUM(F25)</f>
        <v>945</v>
      </c>
      <c r="G26" s="26">
        <f>SUM(G25)</f>
        <v>6615</v>
      </c>
      <c r="H26" s="12">
        <f>SUM(H25)</f>
        <v>5946</v>
      </c>
      <c r="I26" s="12">
        <f>SUM(I25)</f>
        <v>3487</v>
      </c>
      <c r="J26" s="12">
        <f>SUM(J25)</f>
        <v>0</v>
      </c>
      <c r="K26" s="12"/>
      <c r="L26" s="12">
        <f>SUM(L25)</f>
        <v>16993</v>
      </c>
      <c r="M26" s="14">
        <f>SUM(E26-F26-G26-H26-I26-J26-K26)</f>
        <v>83007</v>
      </c>
    </row>
    <row r="27" spans="1:13" ht="27" thickTop="1">
      <c r="A27" s="64" t="s">
        <v>95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3" ht="26.25">
      <c r="A28" s="64" t="s">
        <v>25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ht="26.25">
      <c r="A29" s="1"/>
    </row>
    <row r="30" spans="1:13" ht="21">
      <c r="A30" s="68" t="s">
        <v>0</v>
      </c>
      <c r="B30" s="68" t="s">
        <v>1</v>
      </c>
      <c r="C30" s="68" t="s">
        <v>2</v>
      </c>
      <c r="D30" s="68" t="s">
        <v>3</v>
      </c>
      <c r="E30" s="68" t="s">
        <v>4</v>
      </c>
      <c r="F30" s="68" t="s">
        <v>53</v>
      </c>
      <c r="G30" s="68"/>
      <c r="H30" s="68"/>
      <c r="I30" s="68"/>
      <c r="J30" s="68"/>
      <c r="K30" s="68"/>
      <c r="L30" s="68" t="s">
        <v>5</v>
      </c>
      <c r="M30" s="68" t="s">
        <v>6</v>
      </c>
    </row>
    <row r="31" spans="1:13" ht="21.75" thickBot="1">
      <c r="A31" s="69"/>
      <c r="B31" s="69"/>
      <c r="C31" s="69"/>
      <c r="D31" s="69"/>
      <c r="E31" s="69"/>
      <c r="F31" s="22" t="s">
        <v>146</v>
      </c>
      <c r="G31" s="22" t="s">
        <v>147</v>
      </c>
      <c r="H31" s="22" t="s">
        <v>150</v>
      </c>
      <c r="I31" s="22" t="s">
        <v>148</v>
      </c>
      <c r="J31" s="22" t="s">
        <v>151</v>
      </c>
      <c r="K31" s="22" t="s">
        <v>152</v>
      </c>
      <c r="L31" s="69"/>
      <c r="M31" s="69"/>
    </row>
    <row r="32" spans="1:13" ht="21.75" thickTop="1">
      <c r="A32" s="24" t="s">
        <v>12</v>
      </c>
      <c r="B32" s="4"/>
      <c r="C32" s="4"/>
      <c r="D32" s="4"/>
      <c r="E32" s="4"/>
      <c r="F32" s="4"/>
      <c r="G32" s="4"/>
      <c r="H32" s="23"/>
      <c r="I32" s="4"/>
      <c r="J32" s="4"/>
      <c r="K32" s="4"/>
      <c r="L32" s="4"/>
      <c r="M32" s="4"/>
    </row>
    <row r="33" spans="1:13" ht="21">
      <c r="A33" s="8" t="s">
        <v>10</v>
      </c>
      <c r="B33" s="5"/>
      <c r="C33" s="5"/>
      <c r="D33" s="5"/>
      <c r="E33" s="5"/>
      <c r="F33" s="5"/>
      <c r="G33" s="5"/>
      <c r="H33" s="25"/>
      <c r="I33" s="5"/>
      <c r="J33" s="5"/>
      <c r="K33" s="5"/>
      <c r="L33" s="5"/>
      <c r="M33" s="7"/>
    </row>
    <row r="34" spans="1:15" ht="21">
      <c r="A34" s="5" t="s">
        <v>17</v>
      </c>
      <c r="B34" s="5">
        <v>1200000</v>
      </c>
      <c r="C34" s="5"/>
      <c r="D34" s="5">
        <v>1200000</v>
      </c>
      <c r="E34" s="5">
        <f>SUM(B34-C34)+D34</f>
        <v>2400000</v>
      </c>
      <c r="F34" s="5">
        <v>275380</v>
      </c>
      <c r="G34" s="5">
        <v>206725</v>
      </c>
      <c r="H34" s="5">
        <v>205127</v>
      </c>
      <c r="I34" s="5">
        <v>59240</v>
      </c>
      <c r="J34" s="5">
        <v>425612</v>
      </c>
      <c r="K34" s="5"/>
      <c r="L34" s="5">
        <f>SUM(F34:K34)</f>
        <v>1172084</v>
      </c>
      <c r="M34" s="7">
        <f>SUM(E34-L34)</f>
        <v>1227916</v>
      </c>
      <c r="O34" s="58"/>
    </row>
    <row r="35" spans="1:13" ht="21">
      <c r="A35" s="5" t="s">
        <v>18</v>
      </c>
      <c r="B35" s="5">
        <v>500000</v>
      </c>
      <c r="C35" s="5"/>
      <c r="D35" s="5"/>
      <c r="E35" s="5">
        <f>SUM(B35-C35)+D35</f>
        <v>500000</v>
      </c>
      <c r="F35" s="38">
        <v>0</v>
      </c>
      <c r="G35" s="5">
        <v>0</v>
      </c>
      <c r="H35" s="5">
        <v>126700</v>
      </c>
      <c r="I35" s="5">
        <v>48500</v>
      </c>
      <c r="J35" s="5">
        <v>137602</v>
      </c>
      <c r="K35" s="5"/>
      <c r="L35" s="5">
        <f>SUM(F35:K35)</f>
        <v>312802</v>
      </c>
      <c r="M35" s="7">
        <f>SUM(E35-L35)</f>
        <v>187198</v>
      </c>
    </row>
    <row r="36" spans="1:13" ht="21">
      <c r="A36" s="5" t="s">
        <v>26</v>
      </c>
      <c r="B36" s="5">
        <v>50000</v>
      </c>
      <c r="C36" s="5"/>
      <c r="D36" s="5"/>
      <c r="E36" s="5">
        <f>SUM(B36-C36)+D36</f>
        <v>50000</v>
      </c>
      <c r="F36" s="38">
        <v>0</v>
      </c>
      <c r="G36" s="5">
        <v>0</v>
      </c>
      <c r="H36" s="5">
        <v>0</v>
      </c>
      <c r="I36" s="5">
        <v>0</v>
      </c>
      <c r="J36" s="5">
        <v>0</v>
      </c>
      <c r="K36" s="5"/>
      <c r="L36" s="5">
        <v>0</v>
      </c>
      <c r="M36" s="7">
        <f>SUM(E36-L36)</f>
        <v>50000</v>
      </c>
    </row>
    <row r="37" spans="1:13" ht="21">
      <c r="A37" s="5" t="s">
        <v>27</v>
      </c>
      <c r="B37" s="5">
        <v>110000</v>
      </c>
      <c r="C37" s="5"/>
      <c r="D37" s="5"/>
      <c r="E37" s="5">
        <f>SUM(B37-C37)+D37</f>
        <v>110000</v>
      </c>
      <c r="F37" s="38">
        <v>0</v>
      </c>
      <c r="G37" s="5">
        <v>860</v>
      </c>
      <c r="H37" s="25">
        <v>0</v>
      </c>
      <c r="I37" s="5">
        <v>40817</v>
      </c>
      <c r="J37" s="5">
        <v>0</v>
      </c>
      <c r="K37" s="5"/>
      <c r="L37" s="25">
        <f>SUM(F37:K37)</f>
        <v>41677</v>
      </c>
      <c r="M37" s="7">
        <f>SUM(E37-L37)</f>
        <v>68323</v>
      </c>
    </row>
    <row r="38" spans="1:13" ht="21">
      <c r="A38" s="5" t="s">
        <v>28</v>
      </c>
      <c r="B38" s="27">
        <v>20000</v>
      </c>
      <c r="C38" s="27"/>
      <c r="D38" s="27"/>
      <c r="E38" s="5">
        <f aca="true" t="shared" si="0" ref="E38:E53">B38+D38-C38</f>
        <v>20000</v>
      </c>
      <c r="F38" s="38">
        <v>0</v>
      </c>
      <c r="G38" s="6">
        <v>0</v>
      </c>
      <c r="H38" s="25">
        <v>6300</v>
      </c>
      <c r="I38" s="5">
        <v>0</v>
      </c>
      <c r="J38" s="5">
        <v>990</v>
      </c>
      <c r="K38" s="5"/>
      <c r="L38" s="25">
        <f>SUM(F38:K38)</f>
        <v>7290</v>
      </c>
      <c r="M38" s="7">
        <f aca="true" t="shared" si="1" ref="M38:M49">E38-(SUM(F38:K38))</f>
        <v>12710</v>
      </c>
    </row>
    <row r="39" spans="1:13" ht="21">
      <c r="A39" s="5" t="s">
        <v>29</v>
      </c>
      <c r="B39" s="5">
        <v>10000</v>
      </c>
      <c r="C39" s="5"/>
      <c r="D39" s="5"/>
      <c r="E39" s="5">
        <f t="shared" si="0"/>
        <v>10000</v>
      </c>
      <c r="F39" s="38">
        <v>0</v>
      </c>
      <c r="G39" s="5">
        <v>0</v>
      </c>
      <c r="H39" s="5">
        <v>0</v>
      </c>
      <c r="I39" s="5">
        <v>0</v>
      </c>
      <c r="J39" s="5">
        <v>0</v>
      </c>
      <c r="K39" s="5"/>
      <c r="L39" s="5">
        <v>0</v>
      </c>
      <c r="M39" s="7">
        <f t="shared" si="1"/>
        <v>10000</v>
      </c>
    </row>
    <row r="40" spans="1:13" ht="21">
      <c r="A40" s="5" t="s">
        <v>33</v>
      </c>
      <c r="B40" s="5">
        <v>50000</v>
      </c>
      <c r="C40" s="27"/>
      <c r="D40" s="5"/>
      <c r="E40" s="5">
        <f t="shared" si="0"/>
        <v>50000</v>
      </c>
      <c r="F40" s="38">
        <v>0</v>
      </c>
      <c r="G40" s="5">
        <v>0</v>
      </c>
      <c r="H40" s="5">
        <v>0</v>
      </c>
      <c r="I40" s="5">
        <v>0</v>
      </c>
      <c r="J40" s="5">
        <v>0</v>
      </c>
      <c r="K40" s="5"/>
      <c r="L40" s="5">
        <v>0</v>
      </c>
      <c r="M40" s="7">
        <f t="shared" si="1"/>
        <v>50000</v>
      </c>
    </row>
    <row r="41" spans="1:13" ht="21">
      <c r="A41" s="5" t="s">
        <v>34</v>
      </c>
      <c r="B41" s="5">
        <v>500000</v>
      </c>
      <c r="C41" s="27"/>
      <c r="D41" s="5">
        <v>1400000</v>
      </c>
      <c r="E41" s="5">
        <f t="shared" si="0"/>
        <v>1900000</v>
      </c>
      <c r="F41" s="5">
        <v>0</v>
      </c>
      <c r="G41" s="5">
        <v>0</v>
      </c>
      <c r="H41" s="5">
        <v>388482</v>
      </c>
      <c r="I41" s="5">
        <v>866851</v>
      </c>
      <c r="J41" s="5">
        <v>0</v>
      </c>
      <c r="K41" s="5"/>
      <c r="L41" s="5">
        <f aca="true" t="shared" si="2" ref="L41:L50">SUM(F41:K41)</f>
        <v>1255333</v>
      </c>
      <c r="M41" s="7">
        <f t="shared" si="1"/>
        <v>644667</v>
      </c>
    </row>
    <row r="42" spans="1:13" ht="21">
      <c r="A42" s="41" t="s">
        <v>35</v>
      </c>
      <c r="B42" s="5">
        <v>600000</v>
      </c>
      <c r="C42" s="27">
        <v>600000</v>
      </c>
      <c r="D42" s="5"/>
      <c r="E42" s="5">
        <f t="shared" si="0"/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/>
      <c r="L42" s="5">
        <f t="shared" si="2"/>
        <v>0</v>
      </c>
      <c r="M42" s="7">
        <f t="shared" si="1"/>
        <v>0</v>
      </c>
    </row>
    <row r="43" spans="1:13" ht="21">
      <c r="A43" s="5" t="s">
        <v>36</v>
      </c>
      <c r="B43" s="5">
        <v>200000</v>
      </c>
      <c r="C43" s="27">
        <v>200000</v>
      </c>
      <c r="D43" s="5"/>
      <c r="E43" s="5">
        <f t="shared" si="0"/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/>
      <c r="L43" s="5">
        <f t="shared" si="2"/>
        <v>0</v>
      </c>
      <c r="M43" s="7">
        <f t="shared" si="1"/>
        <v>0</v>
      </c>
    </row>
    <row r="44" spans="1:13" ht="21">
      <c r="A44" s="5" t="s">
        <v>37</v>
      </c>
      <c r="B44" s="5">
        <v>100000</v>
      </c>
      <c r="C44" s="27"/>
      <c r="D44" s="5"/>
      <c r="E44" s="5">
        <f t="shared" si="0"/>
        <v>100000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/>
      <c r="L44" s="5">
        <f t="shared" si="2"/>
        <v>0</v>
      </c>
      <c r="M44" s="7">
        <f t="shared" si="1"/>
        <v>100000</v>
      </c>
    </row>
    <row r="45" spans="1:13" ht="21">
      <c r="A45" s="28" t="s">
        <v>38</v>
      </c>
      <c r="B45" s="5">
        <v>350000</v>
      </c>
      <c r="C45" s="27"/>
      <c r="D45" s="5"/>
      <c r="E45" s="5">
        <f t="shared" si="0"/>
        <v>350000</v>
      </c>
      <c r="F45" s="5">
        <v>0</v>
      </c>
      <c r="G45" s="5">
        <v>14526</v>
      </c>
      <c r="H45" s="5">
        <v>0</v>
      </c>
      <c r="I45" s="5">
        <v>0</v>
      </c>
      <c r="J45" s="5">
        <v>0</v>
      </c>
      <c r="K45" s="5"/>
      <c r="L45" s="5">
        <f t="shared" si="2"/>
        <v>14526</v>
      </c>
      <c r="M45" s="7">
        <f t="shared" si="1"/>
        <v>335474</v>
      </c>
    </row>
    <row r="46" spans="1:15" ht="21">
      <c r="A46" s="5" t="s">
        <v>39</v>
      </c>
      <c r="B46" s="5">
        <v>950000</v>
      </c>
      <c r="C46" s="27"/>
      <c r="D46" s="5">
        <v>1500000</v>
      </c>
      <c r="E46" s="5">
        <f t="shared" si="0"/>
        <v>2450000</v>
      </c>
      <c r="F46" s="5">
        <v>0</v>
      </c>
      <c r="G46" s="5">
        <v>276640</v>
      </c>
      <c r="H46" s="5">
        <v>579823</v>
      </c>
      <c r="I46" s="5">
        <v>180645</v>
      </c>
      <c r="J46" s="5">
        <v>142000</v>
      </c>
      <c r="K46" s="5"/>
      <c r="L46" s="5">
        <f t="shared" si="2"/>
        <v>1179108</v>
      </c>
      <c r="M46" s="7">
        <f t="shared" si="1"/>
        <v>1270892</v>
      </c>
      <c r="O46" s="58"/>
    </row>
    <row r="47" spans="1:15" ht="21">
      <c r="A47" s="5" t="s">
        <v>40</v>
      </c>
      <c r="B47" s="5">
        <v>450000</v>
      </c>
      <c r="C47" s="5"/>
      <c r="D47" s="5">
        <v>100000</v>
      </c>
      <c r="E47" s="5">
        <f t="shared" si="0"/>
        <v>550000</v>
      </c>
      <c r="F47" s="5">
        <v>1575</v>
      </c>
      <c r="G47" s="5">
        <v>58856</v>
      </c>
      <c r="H47" s="5">
        <v>93518</v>
      </c>
      <c r="I47" s="5">
        <v>0</v>
      </c>
      <c r="J47" s="5">
        <v>15039</v>
      </c>
      <c r="K47" s="5"/>
      <c r="L47" s="5">
        <f t="shared" si="2"/>
        <v>168988</v>
      </c>
      <c r="M47" s="7">
        <f t="shared" si="1"/>
        <v>381012</v>
      </c>
      <c r="O47" s="58"/>
    </row>
    <row r="48" spans="1:15" ht="21">
      <c r="A48" s="5" t="s">
        <v>41</v>
      </c>
      <c r="B48" s="5">
        <v>1500000</v>
      </c>
      <c r="C48" s="5"/>
      <c r="D48" s="5">
        <v>300000</v>
      </c>
      <c r="E48" s="5">
        <f t="shared" si="0"/>
        <v>1800000</v>
      </c>
      <c r="F48" s="5">
        <v>18880</v>
      </c>
      <c r="G48" s="5">
        <v>99415</v>
      </c>
      <c r="H48" s="5">
        <v>220628</v>
      </c>
      <c r="I48" s="5">
        <v>4500</v>
      </c>
      <c r="J48" s="5">
        <v>31695</v>
      </c>
      <c r="K48" s="5"/>
      <c r="L48" s="5">
        <f t="shared" si="2"/>
        <v>375118</v>
      </c>
      <c r="M48" s="7">
        <f t="shared" si="1"/>
        <v>1424882</v>
      </c>
      <c r="O48" s="58"/>
    </row>
    <row r="49" spans="1:15" ht="21">
      <c r="A49" s="5" t="s">
        <v>42</v>
      </c>
      <c r="B49" s="5">
        <v>150000</v>
      </c>
      <c r="C49" s="5"/>
      <c r="D49" s="27">
        <v>150000</v>
      </c>
      <c r="E49" s="5">
        <f t="shared" si="0"/>
        <v>300000</v>
      </c>
      <c r="F49" s="38">
        <v>14400</v>
      </c>
      <c r="G49" s="5">
        <v>22520</v>
      </c>
      <c r="H49" s="5">
        <v>3375</v>
      </c>
      <c r="I49" s="5">
        <v>9000</v>
      </c>
      <c r="J49" s="5">
        <v>97460</v>
      </c>
      <c r="K49" s="5"/>
      <c r="L49" s="5">
        <f t="shared" si="2"/>
        <v>146755</v>
      </c>
      <c r="M49" s="7">
        <f t="shared" si="1"/>
        <v>153245</v>
      </c>
      <c r="O49" s="58"/>
    </row>
    <row r="50" spans="1:15" ht="21">
      <c r="A50" s="28" t="s">
        <v>43</v>
      </c>
      <c r="B50" s="5">
        <v>2200000</v>
      </c>
      <c r="C50" s="5"/>
      <c r="D50" s="27">
        <v>1000000</v>
      </c>
      <c r="E50" s="5">
        <f t="shared" si="0"/>
        <v>3200000</v>
      </c>
      <c r="F50" s="38">
        <v>339213</v>
      </c>
      <c r="G50" s="5">
        <v>522694</v>
      </c>
      <c r="H50" s="5">
        <v>292764</v>
      </c>
      <c r="I50" s="5">
        <v>125780</v>
      </c>
      <c r="J50" s="5">
        <v>782174</v>
      </c>
      <c r="K50" s="5"/>
      <c r="L50" s="5">
        <f t="shared" si="2"/>
        <v>2062625</v>
      </c>
      <c r="M50" s="7">
        <f>SUM(E50-F50-G50-H50-I50-J50-K50)</f>
        <v>1137375</v>
      </c>
      <c r="O50" s="58"/>
    </row>
    <row r="51" spans="1:13" ht="21">
      <c r="A51" s="5" t="s">
        <v>44</v>
      </c>
      <c r="B51" s="5">
        <v>310000</v>
      </c>
      <c r="C51" s="5"/>
      <c r="D51" s="5">
        <v>300000</v>
      </c>
      <c r="E51" s="5">
        <f t="shared" si="0"/>
        <v>610000</v>
      </c>
      <c r="F51" s="38">
        <v>49500</v>
      </c>
      <c r="G51" s="5">
        <v>55800</v>
      </c>
      <c r="H51" s="5">
        <v>15539</v>
      </c>
      <c r="I51" s="5">
        <v>0</v>
      </c>
      <c r="J51" s="5">
        <v>39461</v>
      </c>
      <c r="K51" s="5"/>
      <c r="L51" s="5">
        <f>SUM(F51:K51)</f>
        <v>160300</v>
      </c>
      <c r="M51" s="7">
        <f>E51-(SUM(F51:K51))</f>
        <v>449700</v>
      </c>
    </row>
    <row r="52" spans="1:13" ht="21">
      <c r="A52" s="5" t="s">
        <v>45</v>
      </c>
      <c r="B52" s="5">
        <v>2894000</v>
      </c>
      <c r="C52" s="5">
        <v>7402593</v>
      </c>
      <c r="D52" s="5">
        <v>7400000</v>
      </c>
      <c r="E52" s="5">
        <f t="shared" si="0"/>
        <v>2891407</v>
      </c>
      <c r="F52" s="38">
        <v>9264</v>
      </c>
      <c r="G52" s="5">
        <v>241486</v>
      </c>
      <c r="H52" s="5">
        <v>120300</v>
      </c>
      <c r="I52" s="5">
        <v>139570</v>
      </c>
      <c r="J52" s="5">
        <v>352716</v>
      </c>
      <c r="K52" s="5"/>
      <c r="L52" s="5">
        <f>SUM(F52:K52)</f>
        <v>863336</v>
      </c>
      <c r="M52" s="7">
        <f>E52-(SUM(F52:K52))</f>
        <v>2028071</v>
      </c>
    </row>
    <row r="53" spans="1:13" ht="21">
      <c r="A53" s="5" t="s">
        <v>46</v>
      </c>
      <c r="B53" s="5">
        <v>50000</v>
      </c>
      <c r="C53" s="5"/>
      <c r="D53" s="5">
        <v>50000</v>
      </c>
      <c r="E53" s="5">
        <f t="shared" si="0"/>
        <v>100000</v>
      </c>
      <c r="F53" s="38">
        <v>0</v>
      </c>
      <c r="G53" s="5">
        <v>0</v>
      </c>
      <c r="H53" s="5">
        <v>0</v>
      </c>
      <c r="I53" s="5">
        <v>0</v>
      </c>
      <c r="J53" s="5">
        <v>0</v>
      </c>
      <c r="K53" s="5"/>
      <c r="L53" s="5">
        <v>0</v>
      </c>
      <c r="M53" s="7">
        <f>E53-(SUM(F53:K53))</f>
        <v>100000</v>
      </c>
    </row>
    <row r="54" spans="1:13" ht="26.25">
      <c r="A54" s="64" t="s">
        <v>95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1:13" ht="26.25">
      <c r="A55" s="64" t="s">
        <v>25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ht="26.25">
      <c r="A56" s="1"/>
    </row>
    <row r="57" spans="1:13" ht="21">
      <c r="A57" s="68" t="s">
        <v>0</v>
      </c>
      <c r="B57" s="68" t="s">
        <v>1</v>
      </c>
      <c r="C57" s="68" t="s">
        <v>2</v>
      </c>
      <c r="D57" s="68" t="s">
        <v>3</v>
      </c>
      <c r="E57" s="68" t="s">
        <v>4</v>
      </c>
      <c r="F57" s="68" t="s">
        <v>53</v>
      </c>
      <c r="G57" s="68"/>
      <c r="H57" s="68"/>
      <c r="I57" s="68"/>
      <c r="J57" s="68"/>
      <c r="K57" s="68"/>
      <c r="L57" s="68" t="s">
        <v>5</v>
      </c>
      <c r="M57" s="68" t="s">
        <v>6</v>
      </c>
    </row>
    <row r="58" spans="1:13" ht="21.75" thickBot="1">
      <c r="A58" s="69"/>
      <c r="B58" s="69"/>
      <c r="C58" s="69"/>
      <c r="D58" s="69"/>
      <c r="E58" s="69"/>
      <c r="F58" s="22" t="s">
        <v>146</v>
      </c>
      <c r="G58" s="22" t="s">
        <v>147</v>
      </c>
      <c r="H58" s="22" t="s">
        <v>150</v>
      </c>
      <c r="I58" s="22" t="s">
        <v>148</v>
      </c>
      <c r="J58" s="22" t="s">
        <v>151</v>
      </c>
      <c r="K58" s="22" t="s">
        <v>152</v>
      </c>
      <c r="L58" s="69"/>
      <c r="M58" s="69"/>
    </row>
    <row r="59" spans="1:13" ht="21.75" thickTop="1">
      <c r="A59" s="24" t="s">
        <v>12</v>
      </c>
      <c r="B59" s="4"/>
      <c r="C59" s="4"/>
      <c r="D59" s="4"/>
      <c r="E59" s="4"/>
      <c r="F59" s="4"/>
      <c r="G59" s="4"/>
      <c r="H59" s="23"/>
      <c r="I59" s="4"/>
      <c r="J59" s="4"/>
      <c r="K59" s="4"/>
      <c r="L59" s="4"/>
      <c r="M59" s="4"/>
    </row>
    <row r="60" spans="1:13" ht="21">
      <c r="A60" s="8" t="s">
        <v>10</v>
      </c>
      <c r="B60" s="5"/>
      <c r="C60" s="5"/>
      <c r="D60" s="5"/>
      <c r="E60" s="5"/>
      <c r="F60" s="5"/>
      <c r="G60" s="5"/>
      <c r="H60" s="25"/>
      <c r="I60" s="5"/>
      <c r="J60" s="5"/>
      <c r="K60" s="5"/>
      <c r="L60" s="5"/>
      <c r="M60" s="7"/>
    </row>
    <row r="61" spans="1:13" ht="21">
      <c r="A61" s="5" t="s">
        <v>47</v>
      </c>
      <c r="B61" s="5">
        <v>175000</v>
      </c>
      <c r="C61" s="5"/>
      <c r="D61" s="5"/>
      <c r="E61" s="5">
        <f>B61+D61-C61</f>
        <v>175000</v>
      </c>
      <c r="F61" s="38">
        <v>4430</v>
      </c>
      <c r="G61" s="5">
        <v>9255</v>
      </c>
      <c r="H61" s="5">
        <v>0</v>
      </c>
      <c r="I61" s="5">
        <v>0</v>
      </c>
      <c r="J61" s="5">
        <v>20400</v>
      </c>
      <c r="K61" s="5"/>
      <c r="L61" s="5">
        <f>SUM(F61:K61)</f>
        <v>34085</v>
      </c>
      <c r="M61" s="7">
        <f aca="true" t="shared" si="3" ref="M61:M66">E61-(SUM(F61:K61))</f>
        <v>140915</v>
      </c>
    </row>
    <row r="62" spans="1:13" ht="21">
      <c r="A62" s="5" t="s">
        <v>48</v>
      </c>
      <c r="B62" s="5">
        <v>20000</v>
      </c>
      <c r="C62" s="5"/>
      <c r="D62" s="5"/>
      <c r="E62" s="5">
        <f>B62+D62-C62</f>
        <v>20000</v>
      </c>
      <c r="F62" s="38">
        <v>0</v>
      </c>
      <c r="G62" s="5">
        <v>0</v>
      </c>
      <c r="H62" s="5">
        <v>0</v>
      </c>
      <c r="I62" s="5">
        <v>0</v>
      </c>
      <c r="J62" s="5">
        <v>0</v>
      </c>
      <c r="K62" s="5"/>
      <c r="L62" s="5">
        <v>0</v>
      </c>
      <c r="M62" s="7">
        <f t="shared" si="3"/>
        <v>20000</v>
      </c>
    </row>
    <row r="63" spans="1:13" ht="21">
      <c r="A63" s="5" t="s">
        <v>49</v>
      </c>
      <c r="B63" s="5">
        <v>200000</v>
      </c>
      <c r="C63" s="5"/>
      <c r="D63" s="5"/>
      <c r="E63" s="5">
        <f>B63+D63-C63</f>
        <v>200000</v>
      </c>
      <c r="F63" s="38">
        <v>0</v>
      </c>
      <c r="G63" s="5">
        <v>0</v>
      </c>
      <c r="H63" s="5">
        <v>0</v>
      </c>
      <c r="I63" s="5">
        <v>0</v>
      </c>
      <c r="J63" s="5">
        <v>13324</v>
      </c>
      <c r="K63" s="5"/>
      <c r="L63" s="5">
        <f>SUM(F63:K63)</f>
        <v>13324</v>
      </c>
      <c r="M63" s="7">
        <f t="shared" si="3"/>
        <v>186676</v>
      </c>
    </row>
    <row r="64" spans="1:13" ht="21">
      <c r="A64" s="5" t="s">
        <v>50</v>
      </c>
      <c r="B64" s="5">
        <v>20000</v>
      </c>
      <c r="C64" s="5"/>
      <c r="D64" s="5"/>
      <c r="E64" s="5">
        <f>B64+D64-C64</f>
        <v>20000</v>
      </c>
      <c r="F64" s="38">
        <v>0</v>
      </c>
      <c r="G64" s="5">
        <v>0</v>
      </c>
      <c r="H64" s="5">
        <v>0</v>
      </c>
      <c r="I64" s="5">
        <v>0</v>
      </c>
      <c r="J64" s="5">
        <v>0</v>
      </c>
      <c r="K64" s="5"/>
      <c r="L64" s="5">
        <v>0</v>
      </c>
      <c r="M64" s="7">
        <f t="shared" si="3"/>
        <v>20000</v>
      </c>
    </row>
    <row r="65" spans="1:13" ht="21">
      <c r="A65" s="5" t="s">
        <v>51</v>
      </c>
      <c r="B65" s="5">
        <v>380000</v>
      </c>
      <c r="C65" s="5"/>
      <c r="D65" s="5">
        <v>100000</v>
      </c>
      <c r="E65" s="5">
        <f>B65+D65-C65</f>
        <v>480000</v>
      </c>
      <c r="F65" s="38">
        <v>0</v>
      </c>
      <c r="G65" s="5">
        <v>0</v>
      </c>
      <c r="H65" s="5">
        <v>267314</v>
      </c>
      <c r="I65" s="5">
        <v>2333</v>
      </c>
      <c r="J65" s="5">
        <v>0</v>
      </c>
      <c r="K65" s="5"/>
      <c r="L65" s="5">
        <f>SUM(F65:K65)</f>
        <v>269647</v>
      </c>
      <c r="M65" s="7">
        <f t="shared" si="3"/>
        <v>210353</v>
      </c>
    </row>
    <row r="66" spans="1:13" s="39" customFormat="1" ht="21">
      <c r="A66" s="10" t="s">
        <v>52</v>
      </c>
      <c r="B66" s="5">
        <v>500000</v>
      </c>
      <c r="C66" s="5"/>
      <c r="D66" s="5"/>
      <c r="E66" s="5">
        <f>SUM(B66+D66)-C66</f>
        <v>500000</v>
      </c>
      <c r="F66" s="40">
        <v>0</v>
      </c>
      <c r="G66" s="6">
        <v>4761</v>
      </c>
      <c r="H66" s="6">
        <v>0</v>
      </c>
      <c r="I66" s="6">
        <v>21830</v>
      </c>
      <c r="J66" s="5">
        <v>23848</v>
      </c>
      <c r="K66" s="6"/>
      <c r="L66" s="25">
        <f>SUM(F66:K66)</f>
        <v>50439</v>
      </c>
      <c r="M66" s="7">
        <f t="shared" si="3"/>
        <v>449561</v>
      </c>
    </row>
    <row r="67" spans="1:13" s="34" customFormat="1" ht="21">
      <c r="A67" s="11" t="s">
        <v>106</v>
      </c>
      <c r="B67" s="46">
        <f>SUM(B66+B65+B64+B63+B62+B61+B53+B52+B51+B50+B49+B48+B47+B46+B45+B44+B43+B42+B41+B40+B39+B38+B37+B36+B35+B34)</f>
        <v>13489000</v>
      </c>
      <c r="C67" s="46">
        <f>SUM(C66+C65+C64+C63+C62+C61+C53+C52+C51+C50+C49+C48+C47+C46+C45+C44+C43+C42+C41+C40+C39+C38+C37+C36+C35+C34)</f>
        <v>8202593</v>
      </c>
      <c r="D67" s="59">
        <f>SUM(D66+D65+D64+D63+D62+D61+D53+D52+D51+D50+D49+D48+D47+D46+D45+D44+D43+D42+D41+D40+D39+D38+D37+D36+D35+D34)</f>
        <v>13500000</v>
      </c>
      <c r="E67" s="32">
        <f>SUM(B67+D67)-C67</f>
        <v>18786407</v>
      </c>
      <c r="F67" s="32">
        <f>SUM(F66+F65+F64+F63+F62+F61+F53+F52+F51+F50+F49+F48+F47+F46+F45+F44+F43+F42+F41+F40+F39+F38+F37+F36+F35+F34)</f>
        <v>712642</v>
      </c>
      <c r="G67" s="57">
        <f>SUM(G66+G65+G64+G63+G62+G61+G53+G52+G51+G50+G49+G48+G47+G46+G45+G44+G43+G42+G41+G40+G39+G38+G37+G36+G35+G34)</f>
        <v>1513538</v>
      </c>
      <c r="H67" s="57">
        <f>SUM(H66+H65+H64+H63+H62+H61+H53+H52+H51+H50+H49+H48+H47+H46+H45+H44+H43+H42+H41+H40+H39+H38+H37+H36+H35+H34)</f>
        <v>2319870</v>
      </c>
      <c r="I67" s="57">
        <f>SUM(I66+I65+I64+I63+I62+I61+I53+I52+I51+I50+I49+I48+I47+I46+I45+I44+I43+I42+I41+I40+I39+I38+I37+I36+I35+I34)</f>
        <v>1499066</v>
      </c>
      <c r="J67" s="57">
        <f>SUM(J66+J65+J64+J63+J62+J61+J53+J52+J51+J50+J49+J48+J47+J46+J45+J44+J43+J42+J41+J40+J39+J38+J37+J36+J35+J34)</f>
        <v>2082321</v>
      </c>
      <c r="K67" s="32"/>
      <c r="L67" s="32">
        <f>SUM(F67:K67)</f>
        <v>8127437</v>
      </c>
      <c r="M67" s="33">
        <f>SUM(E67-F67-G67-H67-I67-J67-K67)</f>
        <v>10658970</v>
      </c>
    </row>
    <row r="68" spans="1:13" s="34" customFormat="1" ht="21.75" thickBot="1">
      <c r="A68" s="11" t="s">
        <v>105</v>
      </c>
      <c r="B68" s="12">
        <f>SUM(B67+B26+B23+B20)</f>
        <v>24862200</v>
      </c>
      <c r="C68" s="12">
        <f>SUM(C67+C26+C23+C20)</f>
        <v>8804093</v>
      </c>
      <c r="D68" s="13">
        <f>SUM(D67+D26+D23+D20)</f>
        <v>17168480</v>
      </c>
      <c r="E68" s="12">
        <f>SUM(B68+D68)-C68</f>
        <v>33226587</v>
      </c>
      <c r="F68" s="13">
        <f>SUM(F67+F26+F23+F20)</f>
        <v>1761591.1800000002</v>
      </c>
      <c r="G68" s="13">
        <f>SUM(G67+G26+G23+G20)</f>
        <v>3288107.3200000003</v>
      </c>
      <c r="H68" s="13">
        <f>SUM(H67+H26+H23+H20)</f>
        <v>3596559.93</v>
      </c>
      <c r="I68" s="13">
        <f>SUM(I67+I26+I23+I20)</f>
        <v>1701364.56</v>
      </c>
      <c r="J68" s="13">
        <f>SUM(J67+J26+J23+J20)</f>
        <v>2722934.64</v>
      </c>
      <c r="K68" s="13"/>
      <c r="L68" s="13">
        <f>SUM(F68:K68)</f>
        <v>13070557.63</v>
      </c>
      <c r="M68" s="13">
        <f>SUM(E68-F68-G68-H68-I68-J68-K68)</f>
        <v>20156029.37</v>
      </c>
    </row>
    <row r="69" spans="1:13" s="44" customFormat="1" ht="21.75" thickTop="1">
      <c r="A69" s="18"/>
      <c r="B69" s="19"/>
      <c r="C69" s="19"/>
      <c r="D69" s="19"/>
      <c r="E69" s="19"/>
      <c r="F69" s="19"/>
      <c r="G69" s="42"/>
      <c r="H69" s="43"/>
      <c r="I69" s="42"/>
      <c r="J69" s="42"/>
      <c r="K69" s="42"/>
      <c r="L69" s="19"/>
      <c r="M69" s="42"/>
    </row>
    <row r="70" spans="1:13" s="44" customFormat="1" ht="21">
      <c r="A70" s="18"/>
      <c r="B70" s="19"/>
      <c r="C70" s="19"/>
      <c r="D70" s="19"/>
      <c r="E70" s="19"/>
      <c r="F70" s="19"/>
      <c r="G70" s="42"/>
      <c r="H70" s="43"/>
      <c r="I70" s="42"/>
      <c r="J70" s="42"/>
      <c r="K70" s="42"/>
      <c r="L70" s="19"/>
      <c r="M70" s="42"/>
    </row>
    <row r="71" spans="1:13" s="44" customFormat="1" ht="21">
      <c r="A71" s="18"/>
      <c r="B71" s="19"/>
      <c r="C71" s="19"/>
      <c r="D71" s="19"/>
      <c r="E71" s="19"/>
      <c r="F71" s="19"/>
      <c r="G71" s="42"/>
      <c r="H71" s="43"/>
      <c r="I71" s="42"/>
      <c r="J71" s="42"/>
      <c r="K71" s="42"/>
      <c r="L71" s="19"/>
      <c r="M71" s="42"/>
    </row>
    <row r="72" spans="1:13" s="44" customFormat="1" ht="21">
      <c r="A72" s="18"/>
      <c r="B72" s="19"/>
      <c r="C72" s="19"/>
      <c r="D72" s="19"/>
      <c r="E72" s="19"/>
      <c r="F72" s="19"/>
      <c r="G72" s="42"/>
      <c r="H72" s="43"/>
      <c r="I72" s="42"/>
      <c r="J72" s="42"/>
      <c r="K72" s="42"/>
      <c r="L72" s="19"/>
      <c r="M72" s="42"/>
    </row>
    <row r="73" spans="1:13" s="44" customFormat="1" ht="21">
      <c r="A73" s="18"/>
      <c r="B73" s="19"/>
      <c r="C73" s="19"/>
      <c r="D73" s="19"/>
      <c r="E73" s="19"/>
      <c r="F73" s="19"/>
      <c r="G73" s="42"/>
      <c r="H73" s="43"/>
      <c r="I73" s="42"/>
      <c r="J73" s="42"/>
      <c r="K73" s="42"/>
      <c r="L73" s="19"/>
      <c r="M73" s="42"/>
    </row>
    <row r="74" spans="1:13" s="44" customFormat="1" ht="21">
      <c r="A74" s="18"/>
      <c r="B74" s="19"/>
      <c r="C74" s="19"/>
      <c r="D74" s="19"/>
      <c r="E74" s="19"/>
      <c r="F74" s="19"/>
      <c r="G74" s="42"/>
      <c r="H74" s="43"/>
      <c r="I74" s="42"/>
      <c r="J74" s="42"/>
      <c r="K74" s="42"/>
      <c r="L74" s="19"/>
      <c r="M74" s="42"/>
    </row>
    <row r="75" spans="1:13" s="44" customFormat="1" ht="21">
      <c r="A75" s="18"/>
      <c r="B75" s="19"/>
      <c r="C75" s="19"/>
      <c r="D75" s="19"/>
      <c r="E75" s="19"/>
      <c r="F75" s="19"/>
      <c r="G75" s="42"/>
      <c r="H75" s="43"/>
      <c r="I75" s="42"/>
      <c r="J75" s="42"/>
      <c r="K75" s="42"/>
      <c r="L75" s="19"/>
      <c r="M75" s="42"/>
    </row>
    <row r="76" spans="1:13" s="44" customFormat="1" ht="21">
      <c r="A76" s="18"/>
      <c r="B76" s="19"/>
      <c r="C76" s="19"/>
      <c r="D76" s="19"/>
      <c r="E76" s="19"/>
      <c r="F76" s="19"/>
      <c r="G76" s="42"/>
      <c r="H76" s="43"/>
      <c r="I76" s="42"/>
      <c r="J76" s="42"/>
      <c r="K76" s="42"/>
      <c r="L76" s="19"/>
      <c r="M76" s="42"/>
    </row>
    <row r="77" spans="1:13" s="44" customFormat="1" ht="21">
      <c r="A77" s="18"/>
      <c r="B77" s="19"/>
      <c r="C77" s="19"/>
      <c r="D77" s="19"/>
      <c r="E77" s="19"/>
      <c r="F77" s="19"/>
      <c r="G77" s="42"/>
      <c r="H77" s="43"/>
      <c r="I77" s="42"/>
      <c r="J77" s="42"/>
      <c r="K77" s="42"/>
      <c r="L77" s="19"/>
      <c r="M77" s="42"/>
    </row>
    <row r="78" spans="1:13" s="44" customFormat="1" ht="21">
      <c r="A78" s="18"/>
      <c r="B78" s="19"/>
      <c r="C78" s="19"/>
      <c r="D78" s="19"/>
      <c r="E78" s="19"/>
      <c r="F78" s="19"/>
      <c r="G78" s="42"/>
      <c r="H78" s="43"/>
      <c r="I78" s="42"/>
      <c r="J78" s="42"/>
      <c r="K78" s="42"/>
      <c r="L78" s="19"/>
      <c r="M78" s="42"/>
    </row>
    <row r="79" spans="1:13" s="44" customFormat="1" ht="21">
      <c r="A79" s="18"/>
      <c r="B79" s="19"/>
      <c r="C79" s="19"/>
      <c r="D79" s="19"/>
      <c r="E79" s="19"/>
      <c r="F79" s="19"/>
      <c r="G79" s="42"/>
      <c r="H79" s="43"/>
      <c r="I79" s="42"/>
      <c r="J79" s="42"/>
      <c r="K79" s="42"/>
      <c r="L79" s="19"/>
      <c r="M79" s="42"/>
    </row>
    <row r="80" spans="1:13" s="44" customFormat="1" ht="21">
      <c r="A80" s="18"/>
      <c r="B80" s="19"/>
      <c r="C80" s="19"/>
      <c r="D80" s="19"/>
      <c r="E80" s="19"/>
      <c r="F80" s="19"/>
      <c r="G80" s="42"/>
      <c r="H80" s="43"/>
      <c r="I80" s="42"/>
      <c r="J80" s="42"/>
      <c r="K80" s="42"/>
      <c r="L80" s="19"/>
      <c r="M80" s="42"/>
    </row>
    <row r="81" spans="1:13" ht="24" customHeight="1">
      <c r="A81" s="64" t="s">
        <v>95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</row>
    <row r="82" spans="1:13" ht="26.25">
      <c r="A82" s="64" t="s">
        <v>54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</row>
    <row r="83" spans="1:13" ht="21">
      <c r="A83" s="68" t="s">
        <v>0</v>
      </c>
      <c r="B83" s="68" t="s">
        <v>1</v>
      </c>
      <c r="C83" s="68" t="s">
        <v>2</v>
      </c>
      <c r="D83" s="68" t="s">
        <v>3</v>
      </c>
      <c r="E83" s="68" t="s">
        <v>4</v>
      </c>
      <c r="F83" s="68" t="s">
        <v>53</v>
      </c>
      <c r="G83" s="68"/>
      <c r="H83" s="68"/>
      <c r="I83" s="68"/>
      <c r="J83" s="68"/>
      <c r="K83" s="68"/>
      <c r="L83" s="68" t="s">
        <v>5</v>
      </c>
      <c r="M83" s="68" t="s">
        <v>6</v>
      </c>
    </row>
    <row r="84" spans="1:13" ht="21.75" thickBot="1">
      <c r="A84" s="69"/>
      <c r="B84" s="69"/>
      <c r="C84" s="69"/>
      <c r="D84" s="69"/>
      <c r="E84" s="69"/>
      <c r="F84" s="22" t="s">
        <v>146</v>
      </c>
      <c r="G84" s="22" t="s">
        <v>147</v>
      </c>
      <c r="H84" s="22" t="s">
        <v>150</v>
      </c>
      <c r="I84" s="22" t="s">
        <v>148</v>
      </c>
      <c r="J84" s="22" t="s">
        <v>151</v>
      </c>
      <c r="K84" s="22" t="s">
        <v>152</v>
      </c>
      <c r="L84" s="69"/>
      <c r="M84" s="69"/>
    </row>
    <row r="85" spans="1:13" s="34" customFormat="1" ht="21.75" thickTop="1">
      <c r="A85" s="3" t="s">
        <v>58</v>
      </c>
      <c r="B85" s="45"/>
      <c r="C85" s="45"/>
      <c r="D85" s="45"/>
      <c r="E85" s="45"/>
      <c r="F85" s="45"/>
      <c r="G85" s="45"/>
      <c r="H85" s="47"/>
      <c r="I85" s="45"/>
      <c r="J85" s="45"/>
      <c r="K85" s="8"/>
      <c r="L85" s="45"/>
      <c r="M85" s="45"/>
    </row>
    <row r="86" spans="1:13" s="39" customFormat="1" ht="21">
      <c r="A86" s="45" t="s">
        <v>16</v>
      </c>
      <c r="B86" s="4"/>
      <c r="C86" s="4"/>
      <c r="D86" s="4"/>
      <c r="E86" s="4"/>
      <c r="F86" s="4"/>
      <c r="G86" s="4"/>
      <c r="H86" s="23"/>
      <c r="I86" s="4"/>
      <c r="J86" s="4"/>
      <c r="K86" s="5"/>
      <c r="L86" s="4"/>
      <c r="M86" s="4"/>
    </row>
    <row r="87" spans="1:13" s="39" customFormat="1" ht="18.75" customHeight="1">
      <c r="A87" s="5" t="s">
        <v>55</v>
      </c>
      <c r="B87" s="4">
        <v>50000</v>
      </c>
      <c r="C87" s="4">
        <v>10200</v>
      </c>
      <c r="D87" s="4"/>
      <c r="E87" s="4">
        <f>SUM(B87+D87)-C87</f>
        <v>39800</v>
      </c>
      <c r="F87" s="4">
        <v>0</v>
      </c>
      <c r="G87" s="4">
        <v>17000</v>
      </c>
      <c r="H87" s="23">
        <v>0</v>
      </c>
      <c r="I87" s="4">
        <v>0</v>
      </c>
      <c r="J87" s="4">
        <v>14400</v>
      </c>
      <c r="K87" s="5"/>
      <c r="L87" s="4">
        <f>SUM(F87:K87)</f>
        <v>31400</v>
      </c>
      <c r="M87" s="4">
        <f>SUM(E87-F87-G87-H87-I87-J87-K87)</f>
        <v>8400</v>
      </c>
    </row>
    <row r="88" spans="1:13" s="39" customFormat="1" ht="21">
      <c r="A88" s="5" t="s">
        <v>56</v>
      </c>
      <c r="B88" s="4">
        <v>60700</v>
      </c>
      <c r="C88" s="4">
        <v>50700</v>
      </c>
      <c r="D88" s="4"/>
      <c r="E88" s="4">
        <f>SUM(B88+D88)-C88</f>
        <v>10000</v>
      </c>
      <c r="F88" s="4">
        <v>0</v>
      </c>
      <c r="G88" s="4">
        <v>10000</v>
      </c>
      <c r="H88" s="23">
        <v>0</v>
      </c>
      <c r="I88" s="4">
        <v>0</v>
      </c>
      <c r="J88" s="4">
        <v>0</v>
      </c>
      <c r="K88" s="5"/>
      <c r="L88" s="4">
        <f>SUM(F88:K88)</f>
        <v>10000</v>
      </c>
      <c r="M88" s="4">
        <f>SUM(E88-F88-G88-H88-I88-J88-K88)</f>
        <v>0</v>
      </c>
    </row>
    <row r="89" spans="1:13" s="39" customFormat="1" ht="20.25" customHeight="1">
      <c r="A89" s="5" t="s">
        <v>57</v>
      </c>
      <c r="B89" s="4">
        <v>10000</v>
      </c>
      <c r="C89" s="4"/>
      <c r="D89" s="4">
        <v>104000</v>
      </c>
      <c r="E89" s="4">
        <f>SUM(B89+D89)-C89</f>
        <v>114000</v>
      </c>
      <c r="F89" s="4">
        <v>0</v>
      </c>
      <c r="G89" s="4">
        <v>0</v>
      </c>
      <c r="H89" s="23">
        <v>0</v>
      </c>
      <c r="I89" s="4">
        <v>0</v>
      </c>
      <c r="J89" s="4">
        <v>4800</v>
      </c>
      <c r="K89" s="5"/>
      <c r="L89" s="4">
        <f>SUM(F89:K89)</f>
        <v>4800</v>
      </c>
      <c r="M89" s="4">
        <f>SUM(E89-F89-G89-H89-I89-J89-K89)</f>
        <v>109200</v>
      </c>
    </row>
    <row r="90" spans="1:13" s="34" customFormat="1" ht="21.75" thickBot="1">
      <c r="A90" s="11" t="s">
        <v>103</v>
      </c>
      <c r="B90" s="12">
        <f>SUM(B87:B89)</f>
        <v>120700</v>
      </c>
      <c r="C90" s="12">
        <f>SUM(C87:C89)</f>
        <v>60900</v>
      </c>
      <c r="D90" s="12">
        <f>SUM(D87:D89)</f>
        <v>104000</v>
      </c>
      <c r="E90" s="12">
        <f>SUM(B90+D90)-C90</f>
        <v>163800</v>
      </c>
      <c r="F90" s="12">
        <f>SUM(F89:F89)</f>
        <v>0</v>
      </c>
      <c r="G90" s="13">
        <f>SUM(G87:G89)</f>
        <v>27000</v>
      </c>
      <c r="H90" s="13">
        <f>SUM(H87:H89)</f>
        <v>0</v>
      </c>
      <c r="I90" s="12">
        <f>SUM(I87:I89)</f>
        <v>0</v>
      </c>
      <c r="J90" s="12">
        <f>SUM(J87:J89)</f>
        <v>19200</v>
      </c>
      <c r="K90" s="13"/>
      <c r="L90" s="48">
        <f>SUM(F90:K90)</f>
        <v>46200</v>
      </c>
      <c r="M90" s="12">
        <f>SUM(E90-F90-G90-H90-I90-J90-K90)</f>
        <v>117600</v>
      </c>
    </row>
    <row r="91" spans="1:13" s="39" customFormat="1" ht="21.75" thickTop="1">
      <c r="A91" s="49" t="s">
        <v>22</v>
      </c>
      <c r="B91" s="27"/>
      <c r="C91" s="27"/>
      <c r="D91" s="27"/>
      <c r="E91" s="4"/>
      <c r="F91" s="27"/>
      <c r="G91" s="51"/>
      <c r="H91" s="51"/>
      <c r="I91" s="27"/>
      <c r="J91" s="27"/>
      <c r="K91" s="51"/>
      <c r="L91" s="50"/>
      <c r="M91" s="52"/>
    </row>
    <row r="92" spans="1:13" s="39" customFormat="1" ht="18.75" customHeight="1">
      <c r="A92" s="6" t="s">
        <v>61</v>
      </c>
      <c r="B92" s="5">
        <v>10000</v>
      </c>
      <c r="C92" s="5">
        <v>10000</v>
      </c>
      <c r="D92" s="5"/>
      <c r="E92" s="4">
        <f>B92+D92-C92</f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/>
      <c r="L92" s="5">
        <f>SUM(F92:K92)</f>
        <v>0</v>
      </c>
      <c r="M92" s="7">
        <f>E92-(SUM(F92:K92))</f>
        <v>0</v>
      </c>
    </row>
    <row r="93" spans="1:13" s="39" customFormat="1" ht="18.75" customHeight="1">
      <c r="A93" s="5" t="s">
        <v>62</v>
      </c>
      <c r="B93" s="5">
        <v>40000</v>
      </c>
      <c r="C93" s="5">
        <v>40000</v>
      </c>
      <c r="D93" s="5"/>
      <c r="E93" s="5">
        <f>B93+D93-C93</f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/>
      <c r="L93" s="5">
        <f>SUM(F93:K93)</f>
        <v>0</v>
      </c>
      <c r="M93" s="7">
        <f>E93-(SUM(F93:K93))</f>
        <v>0</v>
      </c>
    </row>
    <row r="94" spans="1:13" s="39" customFormat="1" ht="21">
      <c r="A94" s="5" t="s">
        <v>63</v>
      </c>
      <c r="B94" s="5">
        <v>185400</v>
      </c>
      <c r="C94" s="5">
        <v>13100</v>
      </c>
      <c r="D94" s="5">
        <v>50000</v>
      </c>
      <c r="E94" s="5">
        <f>B94+D94-C94</f>
        <v>222300</v>
      </c>
      <c r="F94" s="5">
        <v>0</v>
      </c>
      <c r="G94" s="5">
        <v>36980</v>
      </c>
      <c r="H94" s="5">
        <v>5141</v>
      </c>
      <c r="I94" s="5">
        <v>96148</v>
      </c>
      <c r="J94" s="5">
        <v>64959</v>
      </c>
      <c r="K94" s="5"/>
      <c r="L94" s="5">
        <f>SUM(F94:K94)</f>
        <v>203228</v>
      </c>
      <c r="M94" s="7">
        <f>E94-(SUM(F94:K94))</f>
        <v>19072</v>
      </c>
    </row>
    <row r="95" spans="1:13" s="34" customFormat="1" ht="21.75" thickBot="1">
      <c r="A95" s="11" t="s">
        <v>102</v>
      </c>
      <c r="B95" s="12">
        <f aca="true" t="shared" si="4" ref="B95:H95">SUM(B92:B94)</f>
        <v>235400</v>
      </c>
      <c r="C95" s="12">
        <f t="shared" si="4"/>
        <v>63100</v>
      </c>
      <c r="D95" s="12">
        <f t="shared" si="4"/>
        <v>50000</v>
      </c>
      <c r="E95" s="12">
        <f t="shared" si="4"/>
        <v>222300</v>
      </c>
      <c r="F95" s="12">
        <f t="shared" si="4"/>
        <v>0</v>
      </c>
      <c r="G95" s="12">
        <f t="shared" si="4"/>
        <v>36980</v>
      </c>
      <c r="H95" s="12">
        <f t="shared" si="4"/>
        <v>5141</v>
      </c>
      <c r="I95" s="12">
        <f>SUM(I92:I94)</f>
        <v>96148</v>
      </c>
      <c r="J95" s="12">
        <f>SUM(J92:J94)</f>
        <v>64959</v>
      </c>
      <c r="K95" s="12"/>
      <c r="L95" s="12">
        <f>SUM(L92:L94)</f>
        <v>203228</v>
      </c>
      <c r="M95" s="14">
        <f>SUM(M92:M94)</f>
        <v>19072</v>
      </c>
    </row>
    <row r="96" spans="1:13" s="34" customFormat="1" ht="21.75" thickTop="1">
      <c r="A96" s="3" t="s">
        <v>59</v>
      </c>
      <c r="B96" s="45"/>
      <c r="C96" s="45"/>
      <c r="D96" s="45"/>
      <c r="E96" s="45"/>
      <c r="F96" s="45"/>
      <c r="G96" s="45"/>
      <c r="H96" s="47"/>
      <c r="I96" s="45"/>
      <c r="J96" s="45"/>
      <c r="K96" s="8"/>
      <c r="L96" s="45"/>
      <c r="M96" s="45"/>
    </row>
    <row r="97" spans="1:13" s="39" customFormat="1" ht="21">
      <c r="A97" s="45" t="s">
        <v>16</v>
      </c>
      <c r="B97" s="4"/>
      <c r="C97" s="4"/>
      <c r="D97" s="4"/>
      <c r="E97" s="4"/>
      <c r="F97" s="4"/>
      <c r="G97" s="4"/>
      <c r="H97" s="23"/>
      <c r="I97" s="4"/>
      <c r="J97" s="4"/>
      <c r="K97" s="5"/>
      <c r="L97" s="4"/>
      <c r="M97" s="4"/>
    </row>
    <row r="98" spans="1:13" s="39" customFormat="1" ht="18" customHeight="1">
      <c r="A98" s="5" t="s">
        <v>55</v>
      </c>
      <c r="B98" s="4">
        <v>15000</v>
      </c>
      <c r="C98" s="4">
        <v>15000</v>
      </c>
      <c r="D98" s="4"/>
      <c r="E98" s="4">
        <f>SUM(B98+D98)-C98</f>
        <v>0</v>
      </c>
      <c r="F98" s="4">
        <v>0</v>
      </c>
      <c r="G98" s="4">
        <v>0</v>
      </c>
      <c r="H98" s="23">
        <v>0</v>
      </c>
      <c r="I98" s="4">
        <v>0</v>
      </c>
      <c r="J98" s="4">
        <v>0</v>
      </c>
      <c r="K98" s="5"/>
      <c r="L98" s="4">
        <f>SUM(F98:K98)</f>
        <v>0</v>
      </c>
      <c r="M98" s="4">
        <f>SUM(E98-F98-G98-H98-I98-J98-K98)</f>
        <v>0</v>
      </c>
    </row>
    <row r="99" spans="1:13" s="39" customFormat="1" ht="21">
      <c r="A99" s="5" t="s">
        <v>56</v>
      </c>
      <c r="B99" s="4">
        <v>100000</v>
      </c>
      <c r="C99" s="4">
        <v>40000</v>
      </c>
      <c r="D99" s="4"/>
      <c r="E99" s="4">
        <f>SUM(B99+D99)-C99</f>
        <v>60000</v>
      </c>
      <c r="F99" s="4">
        <v>4436</v>
      </c>
      <c r="G99" s="4">
        <v>18726</v>
      </c>
      <c r="H99" s="23">
        <v>6424</v>
      </c>
      <c r="I99" s="4">
        <v>0</v>
      </c>
      <c r="J99" s="4">
        <v>0</v>
      </c>
      <c r="K99" s="5"/>
      <c r="L99" s="4">
        <f>SUM(F99:K99)</f>
        <v>29586</v>
      </c>
      <c r="M99" s="4">
        <f>SUM(E99-F99-G99-H99-I99-J99-K99)</f>
        <v>30414</v>
      </c>
    </row>
    <row r="100" spans="1:13" s="39" customFormat="1" ht="20.25" customHeight="1">
      <c r="A100" s="5" t="s">
        <v>57</v>
      </c>
      <c r="B100" s="4">
        <v>34000</v>
      </c>
      <c r="C100" s="4"/>
      <c r="D100" s="4">
        <v>93000</v>
      </c>
      <c r="E100" s="4">
        <f>SUM(B100+D100)-C100</f>
        <v>127000</v>
      </c>
      <c r="F100" s="4">
        <v>0</v>
      </c>
      <c r="G100" s="4">
        <v>0</v>
      </c>
      <c r="H100" s="23">
        <v>0</v>
      </c>
      <c r="I100" s="4">
        <v>0</v>
      </c>
      <c r="J100" s="4">
        <v>33990</v>
      </c>
      <c r="K100" s="5"/>
      <c r="L100" s="4">
        <f>SUM(F100:K100)</f>
        <v>33990</v>
      </c>
      <c r="M100" s="4">
        <f>SUM(E100-F100-G100-H100-I100-J100-K100)</f>
        <v>93010</v>
      </c>
    </row>
    <row r="101" spans="1:13" s="34" customFormat="1" ht="21.75" thickBot="1">
      <c r="A101" s="11" t="s">
        <v>103</v>
      </c>
      <c r="B101" s="12">
        <f>SUM(B98:B100)</f>
        <v>149000</v>
      </c>
      <c r="C101" s="12">
        <f>SUM(C98:C100)</f>
        <v>55000</v>
      </c>
      <c r="D101" s="12">
        <f>SUM(D98:D100)</f>
        <v>93000</v>
      </c>
      <c r="E101" s="12">
        <f>SUM(B101+D101)-C101</f>
        <v>187000</v>
      </c>
      <c r="F101" s="12">
        <f aca="true" t="shared" si="5" ref="F101:L101">SUM(F98:F100)</f>
        <v>4436</v>
      </c>
      <c r="G101" s="13">
        <f t="shared" si="5"/>
        <v>18726</v>
      </c>
      <c r="H101" s="13">
        <f>SUM(H98:H100)</f>
        <v>6424</v>
      </c>
      <c r="I101" s="12">
        <f>SUM(I98:I100)</f>
        <v>0</v>
      </c>
      <c r="J101" s="12">
        <f>SUM(J98:J100)</f>
        <v>33990</v>
      </c>
      <c r="K101" s="13"/>
      <c r="L101" s="12">
        <f t="shared" si="5"/>
        <v>63576</v>
      </c>
      <c r="M101" s="12">
        <f>SUM(E101-F101-G101-H101-I101-J101-K101)</f>
        <v>123424</v>
      </c>
    </row>
    <row r="102" spans="1:13" s="39" customFormat="1" ht="19.5" customHeight="1" thickTop="1">
      <c r="A102" s="49" t="s">
        <v>22</v>
      </c>
      <c r="B102" s="27"/>
      <c r="C102" s="27"/>
      <c r="D102" s="27"/>
      <c r="E102" s="4"/>
      <c r="F102" s="27"/>
      <c r="G102" s="51"/>
      <c r="H102" s="51"/>
      <c r="I102" s="27"/>
      <c r="J102" s="27"/>
      <c r="K102" s="51"/>
      <c r="L102" s="27"/>
      <c r="M102" s="52"/>
    </row>
    <row r="103" spans="1:13" s="39" customFormat="1" ht="21">
      <c r="A103" s="6" t="s">
        <v>64</v>
      </c>
      <c r="B103" s="5">
        <v>100000</v>
      </c>
      <c r="C103" s="5"/>
      <c r="D103" s="5"/>
      <c r="E103" s="4">
        <f aca="true" t="shared" si="6" ref="E103:E108">B103+D103-C103</f>
        <v>100000</v>
      </c>
      <c r="F103" s="5">
        <v>0</v>
      </c>
      <c r="G103" s="5">
        <v>0</v>
      </c>
      <c r="H103" s="5">
        <v>0</v>
      </c>
      <c r="I103" s="5">
        <v>0</v>
      </c>
      <c r="J103" s="5">
        <v>99000</v>
      </c>
      <c r="K103" s="5"/>
      <c r="L103" s="5">
        <f aca="true" t="shared" si="7" ref="L103:L108">SUM(F103:K103)</f>
        <v>99000</v>
      </c>
      <c r="M103" s="7">
        <f aca="true" t="shared" si="8" ref="M103:M108">E103-(SUM(F103:K103))</f>
        <v>1000</v>
      </c>
    </row>
    <row r="104" spans="1:13" s="39" customFormat="1" ht="19.5" customHeight="1">
      <c r="A104" s="5" t="s">
        <v>65</v>
      </c>
      <c r="B104" s="5">
        <v>100000</v>
      </c>
      <c r="C104" s="5">
        <v>100000</v>
      </c>
      <c r="D104" s="5"/>
      <c r="E104" s="5">
        <f t="shared" si="6"/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/>
      <c r="L104" s="5">
        <f t="shared" si="7"/>
        <v>0</v>
      </c>
      <c r="M104" s="7">
        <f t="shared" si="8"/>
        <v>0</v>
      </c>
    </row>
    <row r="105" spans="1:13" s="39" customFormat="1" ht="21">
      <c r="A105" s="5" t="s">
        <v>66</v>
      </c>
      <c r="B105" s="5">
        <v>100000</v>
      </c>
      <c r="C105" s="5"/>
      <c r="D105" s="5"/>
      <c r="E105" s="5">
        <f t="shared" si="6"/>
        <v>100000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/>
      <c r="L105" s="5">
        <f t="shared" si="7"/>
        <v>0</v>
      </c>
      <c r="M105" s="7">
        <f t="shared" si="8"/>
        <v>100000</v>
      </c>
    </row>
    <row r="106" spans="1:13" s="39" customFormat="1" ht="19.5" customHeight="1">
      <c r="A106" s="5" t="s">
        <v>67</v>
      </c>
      <c r="B106" s="5">
        <v>30000</v>
      </c>
      <c r="C106" s="5"/>
      <c r="D106" s="5"/>
      <c r="E106" s="5">
        <f t="shared" si="6"/>
        <v>30000</v>
      </c>
      <c r="F106" s="5">
        <v>0</v>
      </c>
      <c r="G106" s="5">
        <v>0</v>
      </c>
      <c r="H106" s="5">
        <v>29872</v>
      </c>
      <c r="I106" s="5">
        <v>0</v>
      </c>
      <c r="J106" s="5">
        <v>0</v>
      </c>
      <c r="K106" s="5"/>
      <c r="L106" s="5">
        <f t="shared" si="7"/>
        <v>29872</v>
      </c>
      <c r="M106" s="7">
        <f t="shared" si="8"/>
        <v>128</v>
      </c>
    </row>
    <row r="107" spans="1:13" s="39" customFormat="1" ht="18.75" customHeight="1">
      <c r="A107" s="5" t="s">
        <v>68</v>
      </c>
      <c r="B107" s="5">
        <v>30000</v>
      </c>
      <c r="C107" s="5">
        <v>30000</v>
      </c>
      <c r="D107" s="5"/>
      <c r="E107" s="5">
        <f t="shared" si="6"/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/>
      <c r="L107" s="5">
        <f t="shared" si="7"/>
        <v>0</v>
      </c>
      <c r="M107" s="7">
        <f t="shared" si="8"/>
        <v>0</v>
      </c>
    </row>
    <row r="108" spans="1:13" s="39" customFormat="1" ht="21">
      <c r="A108" s="5" t="s">
        <v>69</v>
      </c>
      <c r="B108" s="5">
        <v>418000</v>
      </c>
      <c r="C108" s="5"/>
      <c r="D108" s="5">
        <v>92000</v>
      </c>
      <c r="E108" s="5">
        <f t="shared" si="6"/>
        <v>510000</v>
      </c>
      <c r="F108" s="5">
        <v>0</v>
      </c>
      <c r="G108" s="5">
        <v>194836</v>
      </c>
      <c r="H108" s="5">
        <v>0</v>
      </c>
      <c r="I108" s="5">
        <v>50000</v>
      </c>
      <c r="J108" s="5">
        <v>7245</v>
      </c>
      <c r="K108" s="5"/>
      <c r="L108" s="5">
        <f t="shared" si="7"/>
        <v>252081</v>
      </c>
      <c r="M108" s="7">
        <f t="shared" si="8"/>
        <v>257919</v>
      </c>
    </row>
    <row r="109" spans="1:13" s="34" customFormat="1" ht="21.75" thickBot="1">
      <c r="A109" s="11" t="s">
        <v>102</v>
      </c>
      <c r="B109" s="12">
        <f aca="true" t="shared" si="9" ref="B109:I109">SUM(B103:B108)</f>
        <v>778000</v>
      </c>
      <c r="C109" s="12">
        <f t="shared" si="9"/>
        <v>130000</v>
      </c>
      <c r="D109" s="12">
        <f t="shared" si="9"/>
        <v>92000</v>
      </c>
      <c r="E109" s="12">
        <f t="shared" si="9"/>
        <v>740000</v>
      </c>
      <c r="F109" s="12">
        <f t="shared" si="9"/>
        <v>0</v>
      </c>
      <c r="G109" s="12">
        <f t="shared" si="9"/>
        <v>194836</v>
      </c>
      <c r="H109" s="12">
        <f t="shared" si="9"/>
        <v>29872</v>
      </c>
      <c r="I109" s="12">
        <f t="shared" si="9"/>
        <v>50000</v>
      </c>
      <c r="J109" s="12">
        <f>SUM(J103:J108)</f>
        <v>106245</v>
      </c>
      <c r="K109" s="12"/>
      <c r="L109" s="12">
        <f>SUM(L103:L108)</f>
        <v>380953</v>
      </c>
      <c r="M109" s="14">
        <f>SUM(M103:M108)</f>
        <v>359047</v>
      </c>
    </row>
    <row r="110" spans="1:13" ht="27" thickTop="1">
      <c r="A110" s="64" t="s">
        <v>95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</row>
    <row r="111" spans="1:13" ht="26.25">
      <c r="A111" s="64" t="s">
        <v>54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</row>
    <row r="112" spans="1:13" ht="21">
      <c r="A112" s="68" t="s">
        <v>0</v>
      </c>
      <c r="B112" s="68" t="s">
        <v>1</v>
      </c>
      <c r="C112" s="68" t="s">
        <v>2</v>
      </c>
      <c r="D112" s="68" t="s">
        <v>3</v>
      </c>
      <c r="E112" s="68" t="s">
        <v>4</v>
      </c>
      <c r="F112" s="68" t="s">
        <v>53</v>
      </c>
      <c r="G112" s="68"/>
      <c r="H112" s="68"/>
      <c r="I112" s="68"/>
      <c r="J112" s="68"/>
      <c r="K112" s="68"/>
      <c r="L112" s="68" t="s">
        <v>5</v>
      </c>
      <c r="M112" s="68" t="s">
        <v>6</v>
      </c>
    </row>
    <row r="113" spans="1:13" ht="21.75" thickBot="1">
      <c r="A113" s="69"/>
      <c r="B113" s="69"/>
      <c r="C113" s="69"/>
      <c r="D113" s="69"/>
      <c r="E113" s="69"/>
      <c r="F113" s="22" t="s">
        <v>146</v>
      </c>
      <c r="G113" s="22" t="s">
        <v>147</v>
      </c>
      <c r="H113" s="22" t="s">
        <v>150</v>
      </c>
      <c r="I113" s="22" t="s">
        <v>148</v>
      </c>
      <c r="J113" s="22" t="s">
        <v>151</v>
      </c>
      <c r="K113" s="22" t="s">
        <v>152</v>
      </c>
      <c r="L113" s="69"/>
      <c r="M113" s="69"/>
    </row>
    <row r="114" spans="1:13" s="34" customFormat="1" ht="21.75" thickTop="1">
      <c r="A114" s="3" t="s">
        <v>60</v>
      </c>
      <c r="B114" s="45"/>
      <c r="C114" s="45"/>
      <c r="D114" s="45"/>
      <c r="E114" s="45"/>
      <c r="F114" s="45"/>
      <c r="G114" s="45"/>
      <c r="H114" s="47"/>
      <c r="I114" s="45"/>
      <c r="J114" s="45"/>
      <c r="K114" s="8"/>
      <c r="L114" s="45"/>
      <c r="M114" s="45"/>
    </row>
    <row r="115" spans="1:13" s="34" customFormat="1" ht="18.75" customHeight="1">
      <c r="A115" s="45" t="s">
        <v>8</v>
      </c>
      <c r="B115" s="45">
        <v>116400</v>
      </c>
      <c r="C115" s="45">
        <v>116400</v>
      </c>
      <c r="D115" s="45"/>
      <c r="E115" s="45">
        <f>SUM(B115+D115)-C115</f>
        <v>0</v>
      </c>
      <c r="F115" s="45">
        <v>0</v>
      </c>
      <c r="G115" s="45">
        <v>0</v>
      </c>
      <c r="H115" s="47">
        <v>0</v>
      </c>
      <c r="I115" s="45">
        <v>0</v>
      </c>
      <c r="J115" s="45">
        <v>0</v>
      </c>
      <c r="K115" s="8"/>
      <c r="L115" s="45">
        <f>SUM(F115:K115)</f>
        <v>0</v>
      </c>
      <c r="M115" s="45">
        <f>SUM(E115-F115-G115-H115-I115-J115-K115)</f>
        <v>0</v>
      </c>
    </row>
    <row r="116" spans="1:13" s="34" customFormat="1" ht="21.75" thickBot="1">
      <c r="A116" s="11" t="s">
        <v>104</v>
      </c>
      <c r="B116" s="12">
        <f>SUM(B115)</f>
        <v>116400</v>
      </c>
      <c r="C116" s="12">
        <f>SUM(C115)</f>
        <v>116400</v>
      </c>
      <c r="D116" s="12"/>
      <c r="E116" s="12">
        <f>SUM(B116-C116)+D116</f>
        <v>0</v>
      </c>
      <c r="F116" s="12">
        <f>SUM(F115)</f>
        <v>0</v>
      </c>
      <c r="G116" s="12">
        <f>SUM(G115)</f>
        <v>0</v>
      </c>
      <c r="H116" s="12">
        <v>0</v>
      </c>
      <c r="I116" s="12">
        <v>0</v>
      </c>
      <c r="J116" s="12">
        <v>0</v>
      </c>
      <c r="K116" s="12"/>
      <c r="L116" s="12">
        <f>SUM(F116:K116)</f>
        <v>0</v>
      </c>
      <c r="M116" s="14">
        <v>0</v>
      </c>
    </row>
    <row r="117" spans="1:13" s="39" customFormat="1" ht="21.75" thickTop="1">
      <c r="A117" s="45" t="s">
        <v>16</v>
      </c>
      <c r="B117" s="4"/>
      <c r="C117" s="4"/>
      <c r="D117" s="4"/>
      <c r="E117" s="4"/>
      <c r="F117" s="4"/>
      <c r="G117" s="4"/>
      <c r="H117" s="23"/>
      <c r="I117" s="4"/>
      <c r="J117" s="4"/>
      <c r="K117" s="5"/>
      <c r="L117" s="4"/>
      <c r="M117" s="4"/>
    </row>
    <row r="118" spans="1:13" s="39" customFormat="1" ht="18.75" customHeight="1">
      <c r="A118" s="5" t="s">
        <v>55</v>
      </c>
      <c r="B118" s="4">
        <v>108000</v>
      </c>
      <c r="C118" s="4">
        <v>19500</v>
      </c>
      <c r="D118" s="4"/>
      <c r="E118" s="4">
        <f>SUM(B118+D118)-C118</f>
        <v>88500</v>
      </c>
      <c r="F118" s="4">
        <v>0</v>
      </c>
      <c r="G118" s="4">
        <v>800</v>
      </c>
      <c r="H118" s="23">
        <v>0</v>
      </c>
      <c r="I118" s="4">
        <v>0</v>
      </c>
      <c r="J118" s="4">
        <v>0</v>
      </c>
      <c r="K118" s="5"/>
      <c r="L118" s="4">
        <f>SUM(F118:K118)</f>
        <v>800</v>
      </c>
      <c r="M118" s="4">
        <f>SUM(E118-F118-G118-H118-I118-J118-K118)</f>
        <v>87700</v>
      </c>
    </row>
    <row r="119" spans="1:13" s="39" customFormat="1" ht="21">
      <c r="A119" s="5" t="s">
        <v>56</v>
      </c>
      <c r="B119" s="4">
        <v>253500</v>
      </c>
      <c r="C119" s="4">
        <v>35000</v>
      </c>
      <c r="D119" s="4">
        <v>20000</v>
      </c>
      <c r="E119" s="4">
        <f>SUM(B119+D119)-C119</f>
        <v>238500</v>
      </c>
      <c r="F119" s="4">
        <v>10000</v>
      </c>
      <c r="G119" s="4">
        <v>13542</v>
      </c>
      <c r="H119" s="23">
        <v>5896</v>
      </c>
      <c r="I119" s="4">
        <v>2550</v>
      </c>
      <c r="J119" s="4">
        <v>15468</v>
      </c>
      <c r="K119" s="5"/>
      <c r="L119" s="4">
        <f>SUM(F119:K119)</f>
        <v>47456</v>
      </c>
      <c r="M119" s="4">
        <f>SUM(E119-F119-G119-H119-I119-J119-K119)</f>
        <v>191044</v>
      </c>
    </row>
    <row r="120" spans="1:13" s="39" customFormat="1" ht="20.25" customHeight="1">
      <c r="A120" s="5" t="s">
        <v>57</v>
      </c>
      <c r="B120" s="4">
        <v>89000</v>
      </c>
      <c r="C120" s="4"/>
      <c r="D120" s="4">
        <v>203000</v>
      </c>
      <c r="E120" s="4">
        <f>SUM(B120+D120)-C120</f>
        <v>292000</v>
      </c>
      <c r="F120" s="4">
        <v>0</v>
      </c>
      <c r="G120" s="4">
        <v>0</v>
      </c>
      <c r="H120" s="23">
        <v>58800</v>
      </c>
      <c r="I120" s="4">
        <v>0</v>
      </c>
      <c r="J120" s="4">
        <v>0</v>
      </c>
      <c r="K120" s="5"/>
      <c r="L120" s="4">
        <f>SUM(F120:K120)</f>
        <v>58800</v>
      </c>
      <c r="M120" s="4">
        <f>SUM(E120-F120-G120-H120-I120-J120-K120)</f>
        <v>233200</v>
      </c>
    </row>
    <row r="121" spans="1:13" s="34" customFormat="1" ht="21.75" thickBot="1">
      <c r="A121" s="11" t="s">
        <v>103</v>
      </c>
      <c r="B121" s="12">
        <f>SUM(B118:B120)</f>
        <v>450500</v>
      </c>
      <c r="C121" s="12">
        <f>SUM(C118:C120)</f>
        <v>54500</v>
      </c>
      <c r="D121" s="12">
        <f>SUM(D118:D120)</f>
        <v>223000</v>
      </c>
      <c r="E121" s="12">
        <f>SUM(B121+D121)-C121</f>
        <v>619000</v>
      </c>
      <c r="F121" s="12">
        <f>SUM(F118:F120)</f>
        <v>10000</v>
      </c>
      <c r="G121" s="13">
        <f>SUM(G118:G120)</f>
        <v>14342</v>
      </c>
      <c r="H121" s="13">
        <f>SUM(H118:H120)</f>
        <v>64696</v>
      </c>
      <c r="I121" s="13">
        <f>SUM(I118:I120)</f>
        <v>2550</v>
      </c>
      <c r="J121" s="12">
        <f>SUM(J118:J120)</f>
        <v>15468</v>
      </c>
      <c r="K121" s="13"/>
      <c r="L121" s="12">
        <f>SUM(L120:L120)</f>
        <v>58800</v>
      </c>
      <c r="M121" s="12">
        <f>SUM(E121-F121-G121-H121-I121-J121-K121)</f>
        <v>511944</v>
      </c>
    </row>
    <row r="122" spans="1:13" s="39" customFormat="1" ht="21.75" thickTop="1">
      <c r="A122" s="49" t="s">
        <v>22</v>
      </c>
      <c r="B122" s="27"/>
      <c r="C122" s="27"/>
      <c r="D122" s="27"/>
      <c r="E122" s="4"/>
      <c r="F122" s="27"/>
      <c r="G122" s="51"/>
      <c r="H122" s="51"/>
      <c r="I122" s="27"/>
      <c r="J122" s="27"/>
      <c r="K122" s="51"/>
      <c r="L122" s="27"/>
      <c r="M122" s="52"/>
    </row>
    <row r="123" spans="1:13" s="39" customFormat="1" ht="18.75" customHeight="1">
      <c r="A123" s="6" t="s">
        <v>71</v>
      </c>
      <c r="B123" s="5">
        <v>113000</v>
      </c>
      <c r="C123" s="5">
        <v>60000</v>
      </c>
      <c r="D123" s="5"/>
      <c r="E123" s="4">
        <f aca="true" t="shared" si="10" ref="E123:E128">B123+D123-C123</f>
        <v>53000</v>
      </c>
      <c r="F123" s="5">
        <v>0</v>
      </c>
      <c r="G123" s="5">
        <v>0</v>
      </c>
      <c r="H123" s="5">
        <v>22500</v>
      </c>
      <c r="I123" s="5">
        <v>0</v>
      </c>
      <c r="J123" s="5">
        <v>0</v>
      </c>
      <c r="K123" s="5"/>
      <c r="L123" s="5">
        <f>SUM(F123:K123)</f>
        <v>22500</v>
      </c>
      <c r="M123" s="7">
        <f aca="true" t="shared" si="11" ref="M123:M128">E123-(SUM(F123:K123))</f>
        <v>30500</v>
      </c>
    </row>
    <row r="124" spans="1:13" s="39" customFormat="1" ht="18.75" customHeight="1">
      <c r="A124" s="5" t="s">
        <v>90</v>
      </c>
      <c r="B124" s="5">
        <v>272000</v>
      </c>
      <c r="C124" s="5"/>
      <c r="D124" s="5"/>
      <c r="E124" s="5">
        <f t="shared" si="10"/>
        <v>272000</v>
      </c>
      <c r="F124" s="5">
        <v>0</v>
      </c>
      <c r="G124" s="5">
        <v>21500</v>
      </c>
      <c r="H124" s="5">
        <v>0</v>
      </c>
      <c r="I124" s="5">
        <v>0</v>
      </c>
      <c r="J124" s="5">
        <v>0</v>
      </c>
      <c r="K124" s="5"/>
      <c r="L124" s="5">
        <f>SUM(F124:K124)</f>
        <v>21500</v>
      </c>
      <c r="M124" s="7">
        <f t="shared" si="11"/>
        <v>250500</v>
      </c>
    </row>
    <row r="125" spans="1:13" s="39" customFormat="1" ht="18.75" customHeight="1">
      <c r="A125" s="6" t="s">
        <v>91</v>
      </c>
      <c r="B125" s="5">
        <v>200000</v>
      </c>
      <c r="C125" s="5"/>
      <c r="D125" s="5">
        <v>16400</v>
      </c>
      <c r="E125" s="4">
        <f t="shared" si="10"/>
        <v>216400</v>
      </c>
      <c r="F125" s="5">
        <v>0</v>
      </c>
      <c r="G125" s="5">
        <v>15000</v>
      </c>
      <c r="H125" s="5">
        <v>0</v>
      </c>
      <c r="I125" s="5">
        <v>0</v>
      </c>
      <c r="J125" s="5">
        <v>21000</v>
      </c>
      <c r="K125" s="5"/>
      <c r="L125" s="5">
        <f>SUM(F125:K125)</f>
        <v>36000</v>
      </c>
      <c r="M125" s="7">
        <f t="shared" si="11"/>
        <v>180400</v>
      </c>
    </row>
    <row r="126" spans="1:13" s="39" customFormat="1" ht="18.75" customHeight="1">
      <c r="A126" s="6" t="s">
        <v>92</v>
      </c>
      <c r="B126" s="5">
        <v>120000</v>
      </c>
      <c r="C126" s="5"/>
      <c r="D126" s="5">
        <v>80000</v>
      </c>
      <c r="E126" s="4">
        <f t="shared" si="10"/>
        <v>200000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/>
      <c r="L126" s="5">
        <v>0</v>
      </c>
      <c r="M126" s="7">
        <f t="shared" si="11"/>
        <v>200000</v>
      </c>
    </row>
    <row r="127" spans="1:13" s="39" customFormat="1" ht="21">
      <c r="A127" s="5" t="s">
        <v>93</v>
      </c>
      <c r="B127" s="5">
        <v>150000</v>
      </c>
      <c r="C127" s="5">
        <v>80000</v>
      </c>
      <c r="D127" s="5"/>
      <c r="E127" s="5">
        <f t="shared" si="10"/>
        <v>70000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/>
      <c r="L127" s="5">
        <v>0</v>
      </c>
      <c r="M127" s="7">
        <f t="shared" si="11"/>
        <v>70000</v>
      </c>
    </row>
    <row r="128" spans="1:13" s="39" customFormat="1" ht="21">
      <c r="A128" s="41" t="s">
        <v>149</v>
      </c>
      <c r="B128" s="5"/>
      <c r="C128" s="5"/>
      <c r="D128" s="5">
        <v>19500</v>
      </c>
      <c r="E128" s="5">
        <f t="shared" si="10"/>
        <v>19500</v>
      </c>
      <c r="F128" s="5">
        <v>0</v>
      </c>
      <c r="G128" s="5">
        <v>0</v>
      </c>
      <c r="H128" s="5">
        <v>0</v>
      </c>
      <c r="I128" s="5">
        <v>0</v>
      </c>
      <c r="J128" s="5">
        <v>19500</v>
      </c>
      <c r="K128" s="5"/>
      <c r="L128" s="5">
        <f>SUM(F128:K128)</f>
        <v>19500</v>
      </c>
      <c r="M128" s="7">
        <f t="shared" si="11"/>
        <v>0</v>
      </c>
    </row>
    <row r="129" spans="1:13" s="34" customFormat="1" ht="21.75" thickBot="1">
      <c r="A129" s="11" t="s">
        <v>102</v>
      </c>
      <c r="B129" s="12">
        <f>SUM(B123:B127)</f>
        <v>855000</v>
      </c>
      <c r="C129" s="12">
        <f>SUM(C123:C127)</f>
        <v>140000</v>
      </c>
      <c r="D129" s="12">
        <f>SUM(D123:D128)</f>
        <v>115900</v>
      </c>
      <c r="E129" s="12">
        <f>SUM(E123:E128)</f>
        <v>830900</v>
      </c>
      <c r="F129" s="12">
        <f>SUM(F123:F127)</f>
        <v>0</v>
      </c>
      <c r="G129" s="12">
        <f>SUM(G123:G127)</f>
        <v>36500</v>
      </c>
      <c r="H129" s="12">
        <f>SUM(H123:H127)</f>
        <v>22500</v>
      </c>
      <c r="I129" s="12">
        <f>SUM(I123:I127)</f>
        <v>0</v>
      </c>
      <c r="J129" s="12">
        <f>SUM(J123:J128)</f>
        <v>40500</v>
      </c>
      <c r="K129" s="12"/>
      <c r="L129" s="12">
        <f>SUM(L123:L128)</f>
        <v>99500</v>
      </c>
      <c r="M129" s="14">
        <f>SUM(M123:M128)</f>
        <v>731400</v>
      </c>
    </row>
    <row r="130" ht="21.75" thickTop="1"/>
    <row r="138" spans="1:13" ht="26.25">
      <c r="A138" s="64" t="s">
        <v>95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</row>
    <row r="139" spans="1:13" ht="26.25">
      <c r="A139" s="64" t="s">
        <v>54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</row>
    <row r="140" spans="1:13" ht="21">
      <c r="A140" s="68" t="s">
        <v>0</v>
      </c>
      <c r="B140" s="68" t="s">
        <v>1</v>
      </c>
      <c r="C140" s="68" t="s">
        <v>2</v>
      </c>
      <c r="D140" s="68" t="s">
        <v>3</v>
      </c>
      <c r="E140" s="68" t="s">
        <v>4</v>
      </c>
      <c r="F140" s="68" t="s">
        <v>53</v>
      </c>
      <c r="G140" s="68"/>
      <c r="H140" s="68"/>
      <c r="I140" s="68"/>
      <c r="J140" s="68"/>
      <c r="K140" s="68"/>
      <c r="L140" s="68" t="s">
        <v>5</v>
      </c>
      <c r="M140" s="68" t="s">
        <v>6</v>
      </c>
    </row>
    <row r="141" spans="1:13" ht="21.75" thickBot="1">
      <c r="A141" s="69"/>
      <c r="B141" s="69"/>
      <c r="C141" s="69"/>
      <c r="D141" s="69"/>
      <c r="E141" s="69"/>
      <c r="F141" s="22" t="s">
        <v>146</v>
      </c>
      <c r="G141" s="22" t="s">
        <v>147</v>
      </c>
      <c r="H141" s="22" t="s">
        <v>150</v>
      </c>
      <c r="I141" s="22" t="s">
        <v>148</v>
      </c>
      <c r="J141" s="22" t="s">
        <v>151</v>
      </c>
      <c r="K141" s="22" t="s">
        <v>152</v>
      </c>
      <c r="L141" s="69"/>
      <c r="M141" s="69"/>
    </row>
    <row r="142" spans="1:13" s="34" customFormat="1" ht="21.75" thickTop="1">
      <c r="A142" s="3" t="s">
        <v>70</v>
      </c>
      <c r="B142" s="45"/>
      <c r="C142" s="45"/>
      <c r="D142" s="45"/>
      <c r="E142" s="45"/>
      <c r="F142" s="45"/>
      <c r="G142" s="45"/>
      <c r="H142" s="47"/>
      <c r="I142" s="45"/>
      <c r="J142" s="45"/>
      <c r="K142" s="8"/>
      <c r="L142" s="45"/>
      <c r="M142" s="45"/>
    </row>
    <row r="143" spans="1:13" s="39" customFormat="1" ht="21">
      <c r="A143" s="45" t="s">
        <v>16</v>
      </c>
      <c r="B143" s="4"/>
      <c r="C143" s="4"/>
      <c r="D143" s="4"/>
      <c r="E143" s="4"/>
      <c r="F143" s="4"/>
      <c r="G143" s="4"/>
      <c r="H143" s="23"/>
      <c r="I143" s="4"/>
      <c r="J143" s="4"/>
      <c r="K143" s="5"/>
      <c r="L143" s="4"/>
      <c r="M143" s="4"/>
    </row>
    <row r="144" spans="1:13" s="39" customFormat="1" ht="18" customHeight="1">
      <c r="A144" s="5" t="s">
        <v>55</v>
      </c>
      <c r="B144" s="4">
        <v>40000</v>
      </c>
      <c r="C144" s="4">
        <v>15000</v>
      </c>
      <c r="D144" s="4"/>
      <c r="E144" s="4">
        <f>SUM(B144+D144)-C144</f>
        <v>25000</v>
      </c>
      <c r="F144" s="4">
        <v>0</v>
      </c>
      <c r="G144" s="4">
        <v>1200</v>
      </c>
      <c r="H144" s="23">
        <v>0</v>
      </c>
      <c r="I144" s="4">
        <v>0</v>
      </c>
      <c r="J144" s="4">
        <v>2800</v>
      </c>
      <c r="K144" s="5"/>
      <c r="L144" s="4">
        <f>SUM(F144:K144)</f>
        <v>4000</v>
      </c>
      <c r="M144" s="4">
        <f>SUM(E144-F144-G144-H144-I144-J144-K144)</f>
        <v>21000</v>
      </c>
    </row>
    <row r="145" spans="1:13" s="39" customFormat="1" ht="21">
      <c r="A145" s="5" t="s">
        <v>56</v>
      </c>
      <c r="B145" s="4">
        <v>117500</v>
      </c>
      <c r="C145" s="4"/>
      <c r="D145" s="4"/>
      <c r="E145" s="4">
        <f>SUM(B145+D145)-C145</f>
        <v>117500</v>
      </c>
      <c r="F145" s="4">
        <v>3016</v>
      </c>
      <c r="G145" s="4">
        <v>20995</v>
      </c>
      <c r="H145" s="23">
        <v>3256</v>
      </c>
      <c r="I145" s="4">
        <v>2520</v>
      </c>
      <c r="J145" s="4">
        <v>14384</v>
      </c>
      <c r="K145" s="5"/>
      <c r="L145" s="4">
        <f>SUM(F145:K145)</f>
        <v>44171</v>
      </c>
      <c r="M145" s="4">
        <f>SUM(E145-F145-G145-H145-I145-J145-K145)</f>
        <v>73329</v>
      </c>
    </row>
    <row r="146" spans="1:13" s="39" customFormat="1" ht="20.25" customHeight="1">
      <c r="A146" s="5" t="s">
        <v>57</v>
      </c>
      <c r="B146" s="4">
        <v>200000</v>
      </c>
      <c r="C146" s="4"/>
      <c r="D146" s="4">
        <v>15000</v>
      </c>
      <c r="E146" s="4">
        <f>SUM(B146+D146)-C146</f>
        <v>215000</v>
      </c>
      <c r="F146" s="4">
        <v>0</v>
      </c>
      <c r="G146" s="4">
        <v>0</v>
      </c>
      <c r="H146" s="23">
        <v>54273.6</v>
      </c>
      <c r="I146" s="4">
        <v>0</v>
      </c>
      <c r="J146" s="4">
        <v>0</v>
      </c>
      <c r="K146" s="5"/>
      <c r="L146" s="4">
        <f>SUM(F146:K146)</f>
        <v>54273.6</v>
      </c>
      <c r="M146" s="4">
        <f>SUM(E146-F146-G146-H146-I146-J146-K146)</f>
        <v>160726.4</v>
      </c>
    </row>
    <row r="147" spans="1:13" s="34" customFormat="1" ht="21.75" thickBot="1">
      <c r="A147" s="11" t="s">
        <v>103</v>
      </c>
      <c r="B147" s="12">
        <f>SUM(B144:B146)</f>
        <v>357500</v>
      </c>
      <c r="C147" s="12">
        <f>SUM(C144:C146)</f>
        <v>15000</v>
      </c>
      <c r="D147" s="12"/>
      <c r="E147" s="12">
        <f>SUM(B147+D147)-C147</f>
        <v>342500</v>
      </c>
      <c r="F147" s="12">
        <f>SUM(F144:F146)</f>
        <v>3016</v>
      </c>
      <c r="G147" s="13">
        <f>SUM(G144:G146)</f>
        <v>22195</v>
      </c>
      <c r="H147" s="13">
        <f>SUM(H144:H146)</f>
        <v>57529.6</v>
      </c>
      <c r="I147" s="13">
        <f>SUM(I144:I146)</f>
        <v>2520</v>
      </c>
      <c r="J147" s="12">
        <f>SUM(J144:J146)</f>
        <v>17184</v>
      </c>
      <c r="K147" s="13"/>
      <c r="L147" s="12">
        <f>SUM(L144:L146)</f>
        <v>102444.6</v>
      </c>
      <c r="M147" s="12">
        <f>SUM(E147-F147-G147-H147-I147-J147-K147)</f>
        <v>240055.4</v>
      </c>
    </row>
    <row r="148" spans="1:13" s="39" customFormat="1" ht="19.5" customHeight="1" thickTop="1">
      <c r="A148" s="49" t="s">
        <v>22</v>
      </c>
      <c r="B148" s="27"/>
      <c r="C148" s="27"/>
      <c r="D148" s="27"/>
      <c r="E148" s="4"/>
      <c r="F148" s="27"/>
      <c r="G148" s="51"/>
      <c r="H148" s="51"/>
      <c r="I148" s="27"/>
      <c r="J148" s="27"/>
      <c r="K148" s="51"/>
      <c r="L148" s="27"/>
      <c r="M148" s="52"/>
    </row>
    <row r="149" spans="1:13" s="39" customFormat="1" ht="21">
      <c r="A149" s="6" t="s">
        <v>71</v>
      </c>
      <c r="B149" s="5">
        <v>100000</v>
      </c>
      <c r="C149" s="5"/>
      <c r="D149" s="5"/>
      <c r="E149" s="4">
        <f>B149+D149-C149</f>
        <v>100000</v>
      </c>
      <c r="F149" s="5">
        <v>0</v>
      </c>
      <c r="G149" s="5">
        <v>0</v>
      </c>
      <c r="H149" s="5">
        <v>0</v>
      </c>
      <c r="I149" s="5">
        <v>0</v>
      </c>
      <c r="J149" s="5">
        <v>28539</v>
      </c>
      <c r="K149" s="5"/>
      <c r="L149" s="5">
        <f>SUM(F149:K149)</f>
        <v>28539</v>
      </c>
      <c r="M149" s="7">
        <f>E149-(SUM(F149:K149))</f>
        <v>71461</v>
      </c>
    </row>
    <row r="150" spans="1:13" s="39" customFormat="1" ht="19.5" customHeight="1">
      <c r="A150" s="5" t="s">
        <v>72</v>
      </c>
      <c r="B150" s="5">
        <v>273400</v>
      </c>
      <c r="C150" s="5"/>
      <c r="D150" s="5"/>
      <c r="E150" s="5">
        <f>B150+D150-C150</f>
        <v>273400</v>
      </c>
      <c r="F150" s="5">
        <v>0</v>
      </c>
      <c r="G150" s="5">
        <v>72630</v>
      </c>
      <c r="H150" s="5">
        <v>9175</v>
      </c>
      <c r="I150" s="5">
        <v>0</v>
      </c>
      <c r="J150" s="5">
        <v>9000</v>
      </c>
      <c r="K150" s="5"/>
      <c r="L150" s="5">
        <f>SUM(F150:K150)</f>
        <v>90805</v>
      </c>
      <c r="M150" s="7">
        <f>E150-(SUM(F150:K150))</f>
        <v>182595</v>
      </c>
    </row>
    <row r="151" spans="1:13" s="39" customFormat="1" ht="21">
      <c r="A151" s="5" t="s">
        <v>73</v>
      </c>
      <c r="B151" s="5">
        <v>220000</v>
      </c>
      <c r="C151" s="5"/>
      <c r="D151" s="5"/>
      <c r="E151" s="5">
        <f>B151+D151-C151</f>
        <v>220000</v>
      </c>
      <c r="F151" s="5">
        <v>0</v>
      </c>
      <c r="G151" s="5">
        <v>75000</v>
      </c>
      <c r="H151" s="5">
        <v>0</v>
      </c>
      <c r="I151" s="5">
        <v>20000</v>
      </c>
      <c r="J151" s="5">
        <v>55000</v>
      </c>
      <c r="K151" s="5"/>
      <c r="L151" s="5">
        <f>SUM(F151:K151)</f>
        <v>150000</v>
      </c>
      <c r="M151" s="7">
        <f>E151-(SUM(F151:K151))</f>
        <v>70000</v>
      </c>
    </row>
    <row r="152" spans="1:13" s="39" customFormat="1" ht="19.5" customHeight="1">
      <c r="A152" s="5" t="s">
        <v>74</v>
      </c>
      <c r="B152" s="5">
        <v>30000</v>
      </c>
      <c r="C152" s="5"/>
      <c r="D152" s="5"/>
      <c r="E152" s="5">
        <f>B152+D152-C152</f>
        <v>30000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/>
      <c r="L152" s="5">
        <v>0</v>
      </c>
      <c r="M152" s="7">
        <f>E152-(SUM(F152:K152))</f>
        <v>30000</v>
      </c>
    </row>
    <row r="153" spans="1:13" s="34" customFormat="1" ht="21.75" thickBot="1">
      <c r="A153" s="11" t="s">
        <v>102</v>
      </c>
      <c r="B153" s="12">
        <f>SUM(B149:B152)</f>
        <v>623400</v>
      </c>
      <c r="C153" s="12"/>
      <c r="D153" s="12"/>
      <c r="E153" s="12">
        <f>SUM(E149:E152)</f>
        <v>623400</v>
      </c>
      <c r="F153" s="12">
        <f>SUM(F149:F152)</f>
        <v>0</v>
      </c>
      <c r="G153" s="12">
        <f>SUM(G149:G152)</f>
        <v>147630</v>
      </c>
      <c r="H153" s="12">
        <f>SUM(H149:H152)</f>
        <v>9175</v>
      </c>
      <c r="I153" s="12">
        <f>SUM(I149:I152)</f>
        <v>20000</v>
      </c>
      <c r="J153" s="12">
        <f>SUM(J149:J152)</f>
        <v>92539</v>
      </c>
      <c r="K153" s="12"/>
      <c r="L153" s="12">
        <f>SUM(L149:L152)</f>
        <v>269344</v>
      </c>
      <c r="M153" s="14">
        <f>SUM(M149:M152)</f>
        <v>354056</v>
      </c>
    </row>
    <row r="154" spans="1:13" s="34" customFormat="1" ht="21.75" thickTop="1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</row>
    <row r="155" spans="1:13" s="34" customFormat="1" ht="21">
      <c r="A155" s="1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</row>
    <row r="156" spans="1:13" s="34" customFormat="1" ht="21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</row>
    <row r="157" spans="1:13" s="34" customFormat="1" ht="21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</row>
    <row r="158" spans="1:13" s="34" customFormat="1" ht="21">
      <c r="A158" s="18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0"/>
    </row>
    <row r="159" spans="1:13" s="34" customFormat="1" ht="21">
      <c r="A159" s="18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20"/>
    </row>
    <row r="160" spans="1:13" s="34" customFormat="1" ht="21">
      <c r="A160" s="18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20"/>
    </row>
    <row r="161" spans="1:13" s="34" customFormat="1" ht="21">
      <c r="A161" s="18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0"/>
    </row>
    <row r="162" spans="1:13" s="34" customFormat="1" ht="21">
      <c r="A162" s="18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20"/>
    </row>
    <row r="163" spans="1:13" s="34" customFormat="1" ht="21">
      <c r="A163" s="18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20"/>
    </row>
    <row r="164" spans="1:13" s="34" customFormat="1" ht="21">
      <c r="A164" s="18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20"/>
    </row>
    <row r="165" spans="1:13" s="34" customFormat="1" ht="21">
      <c r="A165" s="18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20"/>
    </row>
    <row r="166" spans="1:13" ht="26.25">
      <c r="A166" s="64" t="s">
        <v>95</v>
      </c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</row>
    <row r="167" spans="1:13" ht="26.25">
      <c r="A167" s="64" t="s">
        <v>75</v>
      </c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</row>
    <row r="168" spans="1:13" ht="21">
      <c r="A168" s="68" t="s">
        <v>0</v>
      </c>
      <c r="B168" s="68" t="s">
        <v>1</v>
      </c>
      <c r="C168" s="68" t="s">
        <v>2</v>
      </c>
      <c r="D168" s="68" t="s">
        <v>3</v>
      </c>
      <c r="E168" s="68" t="s">
        <v>4</v>
      </c>
      <c r="F168" s="68" t="s">
        <v>53</v>
      </c>
      <c r="G168" s="68"/>
      <c r="H168" s="68"/>
      <c r="I168" s="68"/>
      <c r="J168" s="68"/>
      <c r="K168" s="68"/>
      <c r="L168" s="68" t="s">
        <v>5</v>
      </c>
      <c r="M168" s="68" t="s">
        <v>6</v>
      </c>
    </row>
    <row r="169" spans="1:13" ht="21.75" thickBot="1">
      <c r="A169" s="69"/>
      <c r="B169" s="69"/>
      <c r="C169" s="69"/>
      <c r="D169" s="69"/>
      <c r="E169" s="69"/>
      <c r="F169" s="22" t="s">
        <v>146</v>
      </c>
      <c r="G169" s="22" t="s">
        <v>147</v>
      </c>
      <c r="H169" s="22" t="s">
        <v>150</v>
      </c>
      <c r="I169" s="22" t="s">
        <v>148</v>
      </c>
      <c r="J169" s="22" t="s">
        <v>151</v>
      </c>
      <c r="K169" s="22" t="s">
        <v>152</v>
      </c>
      <c r="L169" s="69"/>
      <c r="M169" s="69"/>
    </row>
    <row r="170" spans="1:13" ht="21.75" thickTop="1">
      <c r="A170" s="24" t="s">
        <v>12</v>
      </c>
      <c r="B170" s="4"/>
      <c r="C170" s="4"/>
      <c r="D170" s="4"/>
      <c r="E170" s="4"/>
      <c r="F170" s="4"/>
      <c r="G170" s="4"/>
      <c r="H170" s="23"/>
      <c r="I170" s="4"/>
      <c r="J170" s="4"/>
      <c r="K170" s="4"/>
      <c r="L170" s="4"/>
      <c r="M170" s="4"/>
    </row>
    <row r="171" spans="1:13" ht="21">
      <c r="A171" s="8" t="s">
        <v>10</v>
      </c>
      <c r="B171" s="5"/>
      <c r="C171" s="5"/>
      <c r="D171" s="5"/>
      <c r="E171" s="5"/>
      <c r="F171" s="5"/>
      <c r="G171" s="5"/>
      <c r="H171" s="25"/>
      <c r="I171" s="5"/>
      <c r="J171" s="5"/>
      <c r="K171" s="5"/>
      <c r="L171" s="5"/>
      <c r="M171" s="7"/>
    </row>
    <row r="172" spans="1:15" ht="21">
      <c r="A172" s="5" t="s">
        <v>76</v>
      </c>
      <c r="B172" s="5">
        <v>815000</v>
      </c>
      <c r="C172" s="5"/>
      <c r="D172" s="5"/>
      <c r="E172" s="5">
        <f>SUM(B172-C172)+D172</f>
        <v>815000</v>
      </c>
      <c r="F172" s="5">
        <v>0</v>
      </c>
      <c r="G172" s="5">
        <v>65400</v>
      </c>
      <c r="H172" s="5">
        <v>97999</v>
      </c>
      <c r="I172" s="5">
        <v>43960</v>
      </c>
      <c r="J172" s="5">
        <v>14024</v>
      </c>
      <c r="K172" s="5"/>
      <c r="L172" s="5">
        <f>SUM(F172:K172)</f>
        <v>221383</v>
      </c>
      <c r="M172" s="7">
        <f>SUM(E172-L172)</f>
        <v>593617</v>
      </c>
      <c r="O172" s="58"/>
    </row>
    <row r="173" spans="1:13" ht="21">
      <c r="A173" s="5" t="s">
        <v>77</v>
      </c>
      <c r="B173" s="5">
        <v>10000</v>
      </c>
      <c r="C173" s="5"/>
      <c r="D173" s="5"/>
      <c r="E173" s="5">
        <f>SUM(B173-C173)+D173</f>
        <v>10000</v>
      </c>
      <c r="F173" s="38">
        <v>0</v>
      </c>
      <c r="G173" s="5">
        <v>0</v>
      </c>
      <c r="H173" s="5">
        <v>0</v>
      </c>
      <c r="I173" s="5">
        <v>0</v>
      </c>
      <c r="J173" s="5">
        <v>0</v>
      </c>
      <c r="K173" s="5"/>
      <c r="L173" s="5">
        <v>0</v>
      </c>
      <c r="M173" s="7">
        <f>SUM(E173-L173)</f>
        <v>10000</v>
      </c>
    </row>
    <row r="174" spans="1:13" ht="21">
      <c r="A174" s="5" t="s">
        <v>78</v>
      </c>
      <c r="B174" s="5">
        <v>100000</v>
      </c>
      <c r="C174" s="5"/>
      <c r="D174" s="5"/>
      <c r="E174" s="5">
        <f>SUM(B174-C174)+D174</f>
        <v>100000</v>
      </c>
      <c r="F174" s="38">
        <v>0</v>
      </c>
      <c r="G174" s="5">
        <v>78500</v>
      </c>
      <c r="H174" s="5">
        <v>13600</v>
      </c>
      <c r="I174" s="5">
        <v>0</v>
      </c>
      <c r="J174" s="5">
        <v>0</v>
      </c>
      <c r="K174" s="5"/>
      <c r="L174" s="5">
        <f>SUM(F174:K174)</f>
        <v>92100</v>
      </c>
      <c r="M174" s="7">
        <f>SUM(E174-L174)</f>
        <v>7900</v>
      </c>
    </row>
    <row r="175" spans="1:13" ht="21">
      <c r="A175" s="5" t="s">
        <v>79</v>
      </c>
      <c r="B175" s="5">
        <v>20000</v>
      </c>
      <c r="C175" s="5"/>
      <c r="D175" s="5"/>
      <c r="E175" s="5">
        <f>SUM(B175-C175)+D175</f>
        <v>20000</v>
      </c>
      <c r="F175" s="38">
        <v>0</v>
      </c>
      <c r="G175" s="5">
        <v>0</v>
      </c>
      <c r="H175" s="25">
        <v>0</v>
      </c>
      <c r="I175" s="5">
        <v>0</v>
      </c>
      <c r="J175" s="5">
        <v>0</v>
      </c>
      <c r="K175" s="5"/>
      <c r="L175" s="25">
        <v>0</v>
      </c>
      <c r="M175" s="7">
        <f>SUM(E175-L175)</f>
        <v>20000</v>
      </c>
    </row>
    <row r="176" spans="1:13" ht="21">
      <c r="A176" s="5" t="s">
        <v>80</v>
      </c>
      <c r="B176" s="27">
        <v>186000</v>
      </c>
      <c r="C176" s="27"/>
      <c r="D176" s="27"/>
      <c r="E176" s="5">
        <f>B176+D176-C176</f>
        <v>186000</v>
      </c>
      <c r="F176" s="38">
        <v>0</v>
      </c>
      <c r="G176" s="6">
        <v>69001</v>
      </c>
      <c r="H176" s="25">
        <v>0</v>
      </c>
      <c r="I176" s="5">
        <v>50000</v>
      </c>
      <c r="J176" s="5">
        <v>13966</v>
      </c>
      <c r="K176" s="5"/>
      <c r="L176" s="25">
        <f>SUM(F176:K176)</f>
        <v>132967</v>
      </c>
      <c r="M176" s="7">
        <f>E176-(SUM(F176:K176))</f>
        <v>53033</v>
      </c>
    </row>
    <row r="177" spans="1:13" ht="21">
      <c r="A177" s="5" t="s">
        <v>81</v>
      </c>
      <c r="B177" s="5">
        <v>100000</v>
      </c>
      <c r="C177" s="5"/>
      <c r="D177" s="5"/>
      <c r="E177" s="5">
        <f>B177+D177-C177</f>
        <v>100000</v>
      </c>
      <c r="F177" s="38">
        <v>0</v>
      </c>
      <c r="G177" s="5">
        <v>0</v>
      </c>
      <c r="H177" s="5">
        <v>0</v>
      </c>
      <c r="I177" s="5">
        <v>0</v>
      </c>
      <c r="J177" s="5">
        <v>0</v>
      </c>
      <c r="K177" s="5"/>
      <c r="L177" s="5">
        <f>SUM(F177:K177)</f>
        <v>0</v>
      </c>
      <c r="M177" s="7">
        <f>E177-(SUM(F177:K177))</f>
        <v>100000</v>
      </c>
    </row>
    <row r="178" spans="1:13" ht="21">
      <c r="A178" s="5" t="s">
        <v>82</v>
      </c>
      <c r="B178" s="5">
        <v>38000</v>
      </c>
      <c r="C178" s="27"/>
      <c r="D178" s="5"/>
      <c r="E178" s="5">
        <f>B178+D178-C178</f>
        <v>38000</v>
      </c>
      <c r="F178" s="38">
        <v>0</v>
      </c>
      <c r="G178" s="5">
        <v>0</v>
      </c>
      <c r="H178" s="5">
        <v>0</v>
      </c>
      <c r="I178" s="5">
        <v>0</v>
      </c>
      <c r="J178" s="5">
        <v>0</v>
      </c>
      <c r="K178" s="5"/>
      <c r="L178" s="5">
        <v>0</v>
      </c>
      <c r="M178" s="7">
        <f>E178-(SUM(F178:K178))</f>
        <v>38000</v>
      </c>
    </row>
    <row r="179" spans="1:13" ht="21">
      <c r="A179" s="5" t="s">
        <v>83</v>
      </c>
      <c r="B179" s="5">
        <v>80000</v>
      </c>
      <c r="C179" s="27"/>
      <c r="D179" s="5"/>
      <c r="E179" s="5">
        <f>B179+D179-C179</f>
        <v>80000</v>
      </c>
      <c r="F179" s="5">
        <v>0</v>
      </c>
      <c r="G179" s="5">
        <v>0</v>
      </c>
      <c r="H179" s="5">
        <v>0</v>
      </c>
      <c r="I179" s="5">
        <v>0</v>
      </c>
      <c r="J179" s="5">
        <v>6800</v>
      </c>
      <c r="K179" s="5"/>
      <c r="L179" s="5">
        <f>SUM(F179:K179)</f>
        <v>6800</v>
      </c>
      <c r="M179" s="7">
        <f>E179-(SUM(F179:K179))</f>
        <v>73200</v>
      </c>
    </row>
    <row r="180" spans="1:15" ht="21">
      <c r="A180" s="5" t="s">
        <v>23</v>
      </c>
      <c r="B180" s="5">
        <v>138244</v>
      </c>
      <c r="C180" s="5"/>
      <c r="D180" s="5">
        <v>135595</v>
      </c>
      <c r="E180" s="5">
        <f>B180+D180-C180</f>
        <v>273839</v>
      </c>
      <c r="F180" s="5">
        <v>0</v>
      </c>
      <c r="G180" s="5">
        <v>0</v>
      </c>
      <c r="H180" s="5">
        <v>53557</v>
      </c>
      <c r="I180" s="5">
        <v>0</v>
      </c>
      <c r="J180" s="5">
        <v>126105</v>
      </c>
      <c r="K180" s="5"/>
      <c r="L180" s="5">
        <f>SUM(F180:K180)</f>
        <v>179662</v>
      </c>
      <c r="M180" s="7">
        <f>E180-(SUM(F180:K180))</f>
        <v>94177</v>
      </c>
      <c r="O180" s="58"/>
    </row>
    <row r="181" spans="1:13" s="34" customFormat="1" ht="21.75" thickBot="1">
      <c r="A181" s="11" t="s">
        <v>101</v>
      </c>
      <c r="B181" s="12">
        <f>SUM(B180+B179+B178+B177+B176+B175+B174+B173+B172)</f>
        <v>1487244</v>
      </c>
      <c r="C181" s="12">
        <f>SUM(C180+C179+C178+C177+C176+C175+C174+C173+C172)</f>
        <v>0</v>
      </c>
      <c r="D181" s="12">
        <f>SUM(D180+D179+D178+D177+D176+D175+D174+D173+D172)</f>
        <v>135595</v>
      </c>
      <c r="E181" s="12">
        <f>SUM(E172:E180)</f>
        <v>1622839</v>
      </c>
      <c r="F181" s="12">
        <f>SUM(F177:F180)</f>
        <v>0</v>
      </c>
      <c r="G181" s="12">
        <f>SUM(G172:G180)</f>
        <v>212901</v>
      </c>
      <c r="H181" s="12">
        <f>SUM(H172:H180)</f>
        <v>165156</v>
      </c>
      <c r="I181" s="12">
        <f>SUM(I172:I180)</f>
        <v>93960</v>
      </c>
      <c r="J181" s="12">
        <f>SUM(J172:J180)</f>
        <v>160895</v>
      </c>
      <c r="K181" s="12"/>
      <c r="L181" s="12">
        <f>SUM(F181:K181)</f>
        <v>632912</v>
      </c>
      <c r="M181" s="14">
        <f>SUM(E181-F181-G181-H181-I181-J181-K181)</f>
        <v>989927</v>
      </c>
    </row>
    <row r="182" spans="1:13" ht="21.75" thickTop="1">
      <c r="A182" s="15"/>
      <c r="B182" s="15"/>
      <c r="C182" s="15"/>
      <c r="D182" s="15"/>
      <c r="E182" s="15"/>
      <c r="F182" s="53"/>
      <c r="G182" s="15"/>
      <c r="H182" s="15"/>
      <c r="I182" s="15"/>
      <c r="J182" s="15"/>
      <c r="K182" s="15"/>
      <c r="L182" s="15"/>
      <c r="M182" s="16"/>
    </row>
    <row r="183" spans="1:13" ht="21">
      <c r="A183" s="15"/>
      <c r="B183" s="15"/>
      <c r="C183" s="15"/>
      <c r="D183" s="15"/>
      <c r="E183" s="15"/>
      <c r="F183" s="53"/>
      <c r="G183" s="15"/>
      <c r="H183" s="15"/>
      <c r="I183" s="15"/>
      <c r="J183" s="15"/>
      <c r="K183" s="15"/>
      <c r="L183" s="15"/>
      <c r="M183" s="16"/>
    </row>
    <row r="184" spans="1:13" ht="26.25">
      <c r="A184" s="64" t="s">
        <v>95</v>
      </c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</row>
    <row r="185" spans="1:13" ht="26.25">
      <c r="A185" s="64" t="s">
        <v>84</v>
      </c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</row>
    <row r="186" ht="26.25">
      <c r="A186" s="1"/>
    </row>
    <row r="187" spans="1:13" ht="21">
      <c r="A187" s="68" t="s">
        <v>0</v>
      </c>
      <c r="B187" s="68" t="s">
        <v>1</v>
      </c>
      <c r="C187" s="68" t="s">
        <v>2</v>
      </c>
      <c r="D187" s="68" t="s">
        <v>3</v>
      </c>
      <c r="E187" s="68" t="s">
        <v>4</v>
      </c>
      <c r="F187" s="68" t="s">
        <v>53</v>
      </c>
      <c r="G187" s="68"/>
      <c r="H187" s="68"/>
      <c r="I187" s="68"/>
      <c r="J187" s="68"/>
      <c r="K187" s="68"/>
      <c r="L187" s="68" t="s">
        <v>5</v>
      </c>
      <c r="M187" s="68" t="s">
        <v>6</v>
      </c>
    </row>
    <row r="188" spans="1:13" ht="21.75" thickBot="1">
      <c r="A188" s="69"/>
      <c r="B188" s="69"/>
      <c r="C188" s="69"/>
      <c r="D188" s="69"/>
      <c r="E188" s="69"/>
      <c r="F188" s="22" t="s">
        <v>146</v>
      </c>
      <c r="G188" s="22" t="s">
        <v>147</v>
      </c>
      <c r="H188" s="22" t="s">
        <v>150</v>
      </c>
      <c r="I188" s="22" t="s">
        <v>148</v>
      </c>
      <c r="J188" s="22" t="s">
        <v>151</v>
      </c>
      <c r="K188" s="22" t="s">
        <v>152</v>
      </c>
      <c r="L188" s="69"/>
      <c r="M188" s="69"/>
    </row>
    <row r="189" spans="1:13" ht="21.75" thickTop="1">
      <c r="A189" s="24" t="s">
        <v>12</v>
      </c>
      <c r="B189" s="5"/>
      <c r="C189" s="5"/>
      <c r="D189" s="5"/>
      <c r="E189" s="5"/>
      <c r="F189" s="5"/>
      <c r="G189" s="5"/>
      <c r="H189" s="25"/>
      <c r="I189" s="5"/>
      <c r="J189" s="5"/>
      <c r="K189" s="5"/>
      <c r="L189" s="5"/>
      <c r="M189" s="7"/>
    </row>
    <row r="190" spans="1:13" ht="21">
      <c r="A190" s="5" t="s">
        <v>9</v>
      </c>
      <c r="B190" s="5"/>
      <c r="C190" s="5"/>
      <c r="D190" s="5"/>
      <c r="E190" s="5"/>
      <c r="F190" s="5"/>
      <c r="G190" s="5"/>
      <c r="H190" s="25"/>
      <c r="I190" s="5"/>
      <c r="J190" s="5"/>
      <c r="K190" s="5"/>
      <c r="L190" s="5"/>
      <c r="M190" s="7"/>
    </row>
    <row r="191" spans="1:13" ht="21">
      <c r="A191" s="5" t="s">
        <v>14</v>
      </c>
      <c r="B191" s="5">
        <v>150000</v>
      </c>
      <c r="C191" s="5"/>
      <c r="D191" s="5">
        <v>100000</v>
      </c>
      <c r="E191" s="5">
        <f>B191+D191-C191</f>
        <v>250000</v>
      </c>
      <c r="F191" s="5">
        <v>0</v>
      </c>
      <c r="G191" s="5">
        <v>23250</v>
      </c>
      <c r="H191" s="5">
        <v>0</v>
      </c>
      <c r="I191" s="5">
        <v>0</v>
      </c>
      <c r="J191" s="5">
        <v>113374.25</v>
      </c>
      <c r="K191" s="5"/>
      <c r="L191" s="5">
        <f>SUM(F191:K191)</f>
        <v>136624.25</v>
      </c>
      <c r="M191" s="7">
        <f>E191-(SUM(F191:K191))</f>
        <v>113375.75</v>
      </c>
    </row>
    <row r="192" spans="1:13" s="34" customFormat="1" ht="21">
      <c r="A192" s="11" t="s">
        <v>100</v>
      </c>
      <c r="B192" s="8">
        <f>SUM(B191)</f>
        <v>150000</v>
      </c>
      <c r="C192" s="8"/>
      <c r="D192" s="8">
        <f>SUM(D191)</f>
        <v>100000</v>
      </c>
      <c r="E192" s="8">
        <f>SUM(E191)</f>
        <v>250000</v>
      </c>
      <c r="F192" s="8">
        <f>SUM(F191)</f>
        <v>0</v>
      </c>
      <c r="G192" s="8">
        <f>SUM(G191)</f>
        <v>23250</v>
      </c>
      <c r="H192" s="8">
        <f>SUM(H191)</f>
        <v>0</v>
      </c>
      <c r="I192" s="29">
        <v>0</v>
      </c>
      <c r="J192" s="29">
        <f>SUM(J191)</f>
        <v>113374.25</v>
      </c>
      <c r="K192" s="29"/>
      <c r="L192" s="8">
        <f>SUM(L191)</f>
        <v>136624.25</v>
      </c>
      <c r="M192" s="8">
        <f>SUM(M191)</f>
        <v>113375.75</v>
      </c>
    </row>
    <row r="193" spans="1:13" ht="26.25">
      <c r="A193" s="64" t="s">
        <v>95</v>
      </c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</row>
    <row r="194" spans="1:13" ht="26.25">
      <c r="A194" s="70" t="s">
        <v>85</v>
      </c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</row>
    <row r="195" spans="1:13" ht="26.25">
      <c r="A195" s="30"/>
      <c r="B195" s="15"/>
      <c r="C195" s="15"/>
      <c r="D195" s="15"/>
      <c r="E195" s="15"/>
      <c r="F195" s="15"/>
      <c r="G195" s="15"/>
      <c r="H195" s="17"/>
      <c r="I195" s="15"/>
      <c r="J195" s="15"/>
      <c r="K195" s="15"/>
      <c r="L195" s="15"/>
      <c r="M195" s="16"/>
    </row>
    <row r="196" spans="1:13" ht="21">
      <c r="A196" s="68" t="s">
        <v>0</v>
      </c>
      <c r="B196" s="68" t="s">
        <v>1</v>
      </c>
      <c r="C196" s="68" t="s">
        <v>2</v>
      </c>
      <c r="D196" s="68" t="s">
        <v>3</v>
      </c>
      <c r="E196" s="68" t="s">
        <v>4</v>
      </c>
      <c r="F196" s="68" t="s">
        <v>53</v>
      </c>
      <c r="G196" s="68"/>
      <c r="H196" s="68"/>
      <c r="I196" s="68"/>
      <c r="J196" s="68"/>
      <c r="K196" s="68"/>
      <c r="L196" s="68" t="s">
        <v>5</v>
      </c>
      <c r="M196" s="68" t="s">
        <v>6</v>
      </c>
    </row>
    <row r="197" spans="1:13" ht="21.75" thickBot="1">
      <c r="A197" s="69"/>
      <c r="B197" s="69"/>
      <c r="C197" s="69"/>
      <c r="D197" s="69"/>
      <c r="E197" s="69"/>
      <c r="F197" s="22" t="s">
        <v>146</v>
      </c>
      <c r="G197" s="22" t="s">
        <v>147</v>
      </c>
      <c r="H197" s="22" t="s">
        <v>150</v>
      </c>
      <c r="I197" s="22" t="s">
        <v>148</v>
      </c>
      <c r="J197" s="22" t="s">
        <v>151</v>
      </c>
      <c r="K197" s="22" t="s">
        <v>152</v>
      </c>
      <c r="L197" s="69"/>
      <c r="M197" s="69"/>
    </row>
    <row r="198" spans="1:13" ht="21.75" thickTop="1">
      <c r="A198" s="24" t="s">
        <v>12</v>
      </c>
      <c r="B198" s="5"/>
      <c r="C198" s="5"/>
      <c r="D198" s="5"/>
      <c r="E198" s="5"/>
      <c r="F198" s="5"/>
      <c r="G198" s="5"/>
      <c r="H198" s="25"/>
      <c r="I198" s="5"/>
      <c r="J198" s="5"/>
      <c r="K198" s="5"/>
      <c r="L198" s="5"/>
      <c r="M198" s="7"/>
    </row>
    <row r="199" spans="1:13" ht="21">
      <c r="A199" s="6" t="s">
        <v>9</v>
      </c>
      <c r="B199" s="5"/>
      <c r="C199" s="5"/>
      <c r="D199" s="5"/>
      <c r="E199" s="5"/>
      <c r="F199" s="5"/>
      <c r="G199" s="5"/>
      <c r="H199" s="25"/>
      <c r="I199" s="5"/>
      <c r="J199" s="5"/>
      <c r="K199" s="5"/>
      <c r="L199" s="5"/>
      <c r="M199" s="7"/>
    </row>
    <row r="200" spans="1:13" ht="21">
      <c r="A200" s="5" t="s">
        <v>20</v>
      </c>
      <c r="B200" s="5">
        <v>150000</v>
      </c>
      <c r="C200" s="5"/>
      <c r="D200" s="5"/>
      <c r="E200" s="5">
        <f aca="true" t="shared" si="12" ref="E200:E205">B200+D200-C200</f>
        <v>150000</v>
      </c>
      <c r="F200" s="5">
        <v>0</v>
      </c>
      <c r="G200" s="5">
        <v>0</v>
      </c>
      <c r="H200" s="5">
        <v>25000</v>
      </c>
      <c r="I200" s="5">
        <v>0</v>
      </c>
      <c r="J200" s="5">
        <v>0</v>
      </c>
      <c r="K200" s="5"/>
      <c r="L200" s="5">
        <f>SUM(F200:K200)</f>
        <v>25000</v>
      </c>
      <c r="M200" s="7">
        <f aca="true" t="shared" si="13" ref="M200:M205">E200-(SUM(F200:K200))</f>
        <v>125000</v>
      </c>
    </row>
    <row r="201" spans="1:13" ht="21">
      <c r="A201" s="5" t="s">
        <v>21</v>
      </c>
      <c r="B201" s="5">
        <v>200000</v>
      </c>
      <c r="C201" s="5"/>
      <c r="D201" s="5"/>
      <c r="E201" s="5">
        <f t="shared" si="12"/>
        <v>200000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/>
      <c r="L201" s="5">
        <v>0</v>
      </c>
      <c r="M201" s="7">
        <f t="shared" si="13"/>
        <v>200000</v>
      </c>
    </row>
    <row r="202" spans="1:13" ht="21">
      <c r="A202" s="5" t="s">
        <v>86</v>
      </c>
      <c r="B202" s="5">
        <v>100000</v>
      </c>
      <c r="C202" s="5"/>
      <c r="D202" s="5"/>
      <c r="E202" s="5">
        <f t="shared" si="12"/>
        <v>100000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/>
      <c r="L202" s="5">
        <v>0</v>
      </c>
      <c r="M202" s="7">
        <f t="shared" si="13"/>
        <v>100000</v>
      </c>
    </row>
    <row r="203" spans="1:13" ht="21">
      <c r="A203" s="5" t="s">
        <v>87</v>
      </c>
      <c r="B203" s="5">
        <v>120000</v>
      </c>
      <c r="C203" s="5"/>
      <c r="D203" s="5"/>
      <c r="E203" s="5">
        <f t="shared" si="12"/>
        <v>120000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/>
      <c r="L203" s="5">
        <v>0</v>
      </c>
      <c r="M203" s="7">
        <f t="shared" si="13"/>
        <v>120000</v>
      </c>
    </row>
    <row r="204" spans="1:13" ht="21">
      <c r="A204" s="5" t="s">
        <v>88</v>
      </c>
      <c r="B204" s="5">
        <v>5000</v>
      </c>
      <c r="C204" s="5"/>
      <c r="D204" s="5"/>
      <c r="E204" s="5">
        <f t="shared" si="12"/>
        <v>5000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/>
      <c r="L204" s="5">
        <v>0</v>
      </c>
      <c r="M204" s="7">
        <f t="shared" si="13"/>
        <v>5000</v>
      </c>
    </row>
    <row r="205" spans="1:13" s="34" customFormat="1" ht="21.75" thickBot="1">
      <c r="A205" s="11" t="s">
        <v>99</v>
      </c>
      <c r="B205" s="12">
        <f>SUM(B200:B204)</f>
        <v>575000</v>
      </c>
      <c r="C205" s="12"/>
      <c r="D205" s="12"/>
      <c r="E205" s="12">
        <f t="shared" si="12"/>
        <v>575000</v>
      </c>
      <c r="F205" s="12">
        <f>SUM(F202:F204)</f>
        <v>0</v>
      </c>
      <c r="G205" s="12">
        <f>SUM(G200:G204)</f>
        <v>0</v>
      </c>
      <c r="H205" s="12">
        <f>SUM(H200:H204)</f>
        <v>25000</v>
      </c>
      <c r="I205" s="12">
        <f>SUM(I200:I204)</f>
        <v>0</v>
      </c>
      <c r="J205" s="12">
        <f>SUM(J200:J204)</f>
        <v>0</v>
      </c>
      <c r="K205" s="12"/>
      <c r="L205" s="12">
        <f>SUM(L200:L204)</f>
        <v>25000</v>
      </c>
      <c r="M205" s="14">
        <f t="shared" si="13"/>
        <v>550000</v>
      </c>
    </row>
    <row r="206" spans="1:13" ht="21.75" thickTop="1">
      <c r="A206" s="15"/>
      <c r="B206" s="15"/>
      <c r="C206" s="15"/>
      <c r="D206" s="15"/>
      <c r="E206" s="15"/>
      <c r="F206" s="53"/>
      <c r="G206" s="15"/>
      <c r="H206" s="15"/>
      <c r="I206" s="15"/>
      <c r="J206" s="15"/>
      <c r="K206" s="15"/>
      <c r="L206" s="15"/>
      <c r="M206" s="16"/>
    </row>
    <row r="207" spans="1:13" ht="21">
      <c r="A207" s="15"/>
      <c r="B207" s="15"/>
      <c r="C207" s="15"/>
      <c r="D207" s="15"/>
      <c r="E207" s="15"/>
      <c r="F207" s="53"/>
      <c r="G207" s="15"/>
      <c r="H207" s="15"/>
      <c r="I207" s="15"/>
      <c r="J207" s="15"/>
      <c r="K207" s="15"/>
      <c r="L207" s="15"/>
      <c r="M207" s="16"/>
    </row>
    <row r="208" spans="1:13" ht="21">
      <c r="A208" s="15"/>
      <c r="B208" s="15"/>
      <c r="C208" s="15"/>
      <c r="D208" s="15"/>
      <c r="E208" s="15"/>
      <c r="F208" s="53"/>
      <c r="G208" s="15"/>
      <c r="H208" s="15"/>
      <c r="I208" s="15"/>
      <c r="J208" s="15"/>
      <c r="K208" s="15"/>
      <c r="L208" s="15"/>
      <c r="M208" s="16"/>
    </row>
    <row r="209" spans="1:13" ht="21">
      <c r="A209" s="15"/>
      <c r="B209" s="15"/>
      <c r="C209" s="15"/>
      <c r="D209" s="15"/>
      <c r="E209" s="15"/>
      <c r="F209" s="53"/>
      <c r="G209" s="15"/>
      <c r="H209" s="15"/>
      <c r="I209" s="15"/>
      <c r="J209" s="15"/>
      <c r="K209" s="15"/>
      <c r="L209" s="15"/>
      <c r="M209" s="16"/>
    </row>
    <row r="210" spans="1:13" ht="21">
      <c r="A210" s="15"/>
      <c r="B210" s="15"/>
      <c r="C210" s="15"/>
      <c r="D210" s="15"/>
      <c r="E210" s="15"/>
      <c r="F210" s="53"/>
      <c r="G210" s="15"/>
      <c r="H210" s="15"/>
      <c r="I210" s="15"/>
      <c r="J210" s="15"/>
      <c r="K210" s="15"/>
      <c r="L210" s="15"/>
      <c r="M210" s="16"/>
    </row>
    <row r="211" spans="1:13" ht="21">
      <c r="A211" s="15"/>
      <c r="B211" s="15"/>
      <c r="C211" s="15"/>
      <c r="D211" s="15"/>
      <c r="E211" s="15"/>
      <c r="F211" s="53"/>
      <c r="G211" s="15"/>
      <c r="H211" s="15"/>
      <c r="I211" s="15"/>
      <c r="J211" s="15"/>
      <c r="K211" s="15"/>
      <c r="L211" s="15"/>
      <c r="M211" s="16"/>
    </row>
    <row r="212" spans="1:13" ht="21">
      <c r="A212" s="15"/>
      <c r="B212" s="15"/>
      <c r="C212" s="15"/>
      <c r="D212" s="15"/>
      <c r="E212" s="15"/>
      <c r="F212" s="53"/>
      <c r="G212" s="15"/>
      <c r="H212" s="15"/>
      <c r="I212" s="15"/>
      <c r="J212" s="15"/>
      <c r="K212" s="15"/>
      <c r="L212" s="15"/>
      <c r="M212" s="16"/>
    </row>
    <row r="213" spans="1:13" ht="21">
      <c r="A213" s="15"/>
      <c r="B213" s="15"/>
      <c r="C213" s="15"/>
      <c r="D213" s="15"/>
      <c r="E213" s="15"/>
      <c r="F213" s="53"/>
      <c r="G213" s="15"/>
      <c r="H213" s="15"/>
      <c r="I213" s="15"/>
      <c r="J213" s="15"/>
      <c r="K213" s="15"/>
      <c r="L213" s="15"/>
      <c r="M213" s="16"/>
    </row>
    <row r="214" spans="1:13" ht="21">
      <c r="A214" s="15"/>
      <c r="B214" s="15"/>
      <c r="C214" s="15"/>
      <c r="D214" s="15"/>
      <c r="E214" s="15"/>
      <c r="F214" s="53"/>
      <c r="G214" s="15"/>
      <c r="H214" s="15"/>
      <c r="I214" s="15"/>
      <c r="J214" s="15"/>
      <c r="K214" s="15"/>
      <c r="L214" s="15"/>
      <c r="M214" s="16"/>
    </row>
    <row r="215" spans="1:13" ht="21">
      <c r="A215" s="15"/>
      <c r="B215" s="15"/>
      <c r="C215" s="15"/>
      <c r="D215" s="15"/>
      <c r="E215" s="15"/>
      <c r="F215" s="53"/>
      <c r="G215" s="15"/>
      <c r="H215" s="15"/>
      <c r="I215" s="15"/>
      <c r="J215" s="15"/>
      <c r="K215" s="15"/>
      <c r="L215" s="15"/>
      <c r="M215" s="16"/>
    </row>
    <row r="216" spans="1:13" ht="21">
      <c r="A216" s="15"/>
      <c r="B216" s="15"/>
      <c r="C216" s="15"/>
      <c r="D216" s="15"/>
      <c r="E216" s="15"/>
      <c r="F216" s="53"/>
      <c r="G216" s="15"/>
      <c r="H216" s="15"/>
      <c r="I216" s="15"/>
      <c r="J216" s="15"/>
      <c r="K216" s="15"/>
      <c r="L216" s="15"/>
      <c r="M216" s="16"/>
    </row>
    <row r="217" spans="1:13" ht="21">
      <c r="A217" s="15"/>
      <c r="B217" s="15"/>
      <c r="C217" s="15"/>
      <c r="D217" s="15"/>
      <c r="E217" s="15"/>
      <c r="F217" s="53"/>
      <c r="G217" s="15"/>
      <c r="H217" s="15"/>
      <c r="I217" s="15"/>
      <c r="J217" s="15"/>
      <c r="K217" s="15"/>
      <c r="L217" s="15"/>
      <c r="M217" s="16"/>
    </row>
    <row r="218" spans="1:13" ht="21">
      <c r="A218" s="15"/>
      <c r="B218" s="15"/>
      <c r="C218" s="15"/>
      <c r="D218" s="15"/>
      <c r="E218" s="15"/>
      <c r="F218" s="53"/>
      <c r="G218" s="15"/>
      <c r="H218" s="15"/>
      <c r="I218" s="15"/>
      <c r="J218" s="15"/>
      <c r="K218" s="15"/>
      <c r="L218" s="15"/>
      <c r="M218" s="16"/>
    </row>
    <row r="219" spans="1:13" ht="21">
      <c r="A219" s="15"/>
      <c r="B219" s="15"/>
      <c r="C219" s="15"/>
      <c r="D219" s="15"/>
      <c r="E219" s="15"/>
      <c r="F219" s="53"/>
      <c r="G219" s="15"/>
      <c r="H219" s="15"/>
      <c r="I219" s="15"/>
      <c r="J219" s="15"/>
      <c r="K219" s="15"/>
      <c r="L219" s="15"/>
      <c r="M219" s="16"/>
    </row>
    <row r="220" spans="1:13" ht="26.25">
      <c r="A220" s="64" t="s">
        <v>95</v>
      </c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</row>
    <row r="221" spans="1:13" ht="26.25">
      <c r="A221" s="64" t="s">
        <v>89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</row>
    <row r="222" ht="26.25">
      <c r="A222" s="1"/>
    </row>
    <row r="223" spans="1:13" ht="21">
      <c r="A223" s="68" t="s">
        <v>0</v>
      </c>
      <c r="B223" s="68" t="s">
        <v>1</v>
      </c>
      <c r="C223" s="68" t="s">
        <v>2</v>
      </c>
      <c r="D223" s="68" t="s">
        <v>3</v>
      </c>
      <c r="E223" s="68" t="s">
        <v>4</v>
      </c>
      <c r="F223" s="68" t="s">
        <v>53</v>
      </c>
      <c r="G223" s="68"/>
      <c r="H223" s="68"/>
      <c r="I223" s="68"/>
      <c r="J223" s="68"/>
      <c r="K223" s="68"/>
      <c r="L223" s="68" t="s">
        <v>5</v>
      </c>
      <c r="M223" s="68" t="s">
        <v>6</v>
      </c>
    </row>
    <row r="224" spans="1:13" ht="21.75" thickBot="1">
      <c r="A224" s="69"/>
      <c r="B224" s="69"/>
      <c r="C224" s="69"/>
      <c r="D224" s="69"/>
      <c r="E224" s="69"/>
      <c r="F224" s="22" t="s">
        <v>146</v>
      </c>
      <c r="G224" s="22" t="s">
        <v>147</v>
      </c>
      <c r="H224" s="22" t="s">
        <v>150</v>
      </c>
      <c r="I224" s="22" t="s">
        <v>148</v>
      </c>
      <c r="J224" s="22" t="s">
        <v>151</v>
      </c>
      <c r="K224" s="22" t="s">
        <v>152</v>
      </c>
      <c r="L224" s="69"/>
      <c r="M224" s="69"/>
    </row>
    <row r="225" spans="1:13" ht="21.75" thickTop="1">
      <c r="A225" s="24" t="s">
        <v>7</v>
      </c>
      <c r="B225" s="5"/>
      <c r="C225" s="5"/>
      <c r="D225" s="5"/>
      <c r="E225" s="5"/>
      <c r="F225" s="5"/>
      <c r="G225" s="5"/>
      <c r="H225" s="25"/>
      <c r="I225" s="5"/>
      <c r="J225" s="5"/>
      <c r="K225" s="5"/>
      <c r="L225" s="5"/>
      <c r="M225" s="5"/>
    </row>
    <row r="226" spans="1:13" ht="21">
      <c r="A226" s="8" t="s">
        <v>9</v>
      </c>
      <c r="B226" s="5"/>
      <c r="C226" s="5"/>
      <c r="D226" s="5"/>
      <c r="E226" s="5"/>
      <c r="F226" s="5"/>
      <c r="G226" s="5"/>
      <c r="H226" s="25"/>
      <c r="I226" s="5"/>
      <c r="J226" s="5"/>
      <c r="K226" s="5"/>
      <c r="L226" s="5"/>
      <c r="M226" s="5"/>
    </row>
    <row r="227" spans="1:15" ht="21">
      <c r="A227" s="5" t="s">
        <v>13</v>
      </c>
      <c r="B227" s="5">
        <v>100000</v>
      </c>
      <c r="C227" s="5"/>
      <c r="D227" s="5"/>
      <c r="E227" s="5">
        <f>SUM(B227-C227)+D227</f>
        <v>100000</v>
      </c>
      <c r="F227" s="5">
        <v>3441.65</v>
      </c>
      <c r="G227" s="5">
        <v>18405.73</v>
      </c>
      <c r="H227" s="5">
        <v>5226.83</v>
      </c>
      <c r="I227" s="5">
        <v>43410.5</v>
      </c>
      <c r="J227" s="5">
        <v>21371.66</v>
      </c>
      <c r="K227" s="5"/>
      <c r="L227" s="5">
        <f>SUM(F227:K227)</f>
        <v>91856.37</v>
      </c>
      <c r="M227" s="7">
        <f>SUM(E227-L227)</f>
        <v>8143.630000000005</v>
      </c>
      <c r="O227" s="58"/>
    </row>
    <row r="228" spans="1:13" s="34" customFormat="1" ht="21.75" thickBot="1">
      <c r="A228" s="11" t="s">
        <v>98</v>
      </c>
      <c r="B228" s="12">
        <f>SUM(B227)</f>
        <v>100000</v>
      </c>
      <c r="C228" s="12"/>
      <c r="D228" s="12"/>
      <c r="E228" s="12">
        <f>SUM(E227)</f>
        <v>100000</v>
      </c>
      <c r="F228" s="12">
        <f>SUM(F227)</f>
        <v>3441.65</v>
      </c>
      <c r="G228" s="12">
        <f>SUM(G227)</f>
        <v>18405.73</v>
      </c>
      <c r="H228" s="12">
        <f>SUM(H227)</f>
        <v>5226.83</v>
      </c>
      <c r="I228" s="12">
        <f>SUM(I227)</f>
        <v>43410.5</v>
      </c>
      <c r="J228" s="12">
        <f>SUM(J227)</f>
        <v>21371.66</v>
      </c>
      <c r="K228" s="12"/>
      <c r="L228" s="12">
        <f>SUM(L227)</f>
        <v>91856.37</v>
      </c>
      <c r="M228" s="12">
        <f>SUM(M227)</f>
        <v>8143.630000000005</v>
      </c>
    </row>
    <row r="229" spans="1:13" ht="21.75" thickTop="1">
      <c r="A229" s="24" t="s">
        <v>19</v>
      </c>
      <c r="B229" s="4"/>
      <c r="C229" s="4"/>
      <c r="D229" s="4"/>
      <c r="E229" s="4"/>
      <c r="F229" s="4"/>
      <c r="G229" s="4"/>
      <c r="H229" s="23"/>
      <c r="I229" s="4"/>
      <c r="J229" s="4"/>
      <c r="K229" s="4"/>
      <c r="L229" s="4"/>
      <c r="M229" s="4"/>
    </row>
    <row r="230" spans="1:15" ht="21">
      <c r="A230" s="5" t="s">
        <v>135</v>
      </c>
      <c r="B230" s="5">
        <v>740500</v>
      </c>
      <c r="C230" s="5"/>
      <c r="D230" s="5">
        <v>35000</v>
      </c>
      <c r="E230" s="5">
        <f>SUM(B230-C230)+D230</f>
        <v>775500</v>
      </c>
      <c r="F230" s="27">
        <v>0</v>
      </c>
      <c r="G230" s="27">
        <v>20000</v>
      </c>
      <c r="H230" s="27">
        <v>278600</v>
      </c>
      <c r="I230" s="5">
        <v>0</v>
      </c>
      <c r="J230" s="5">
        <v>97000</v>
      </c>
      <c r="K230" s="5"/>
      <c r="L230" s="27">
        <f>SUM(F230:K230)</f>
        <v>395600</v>
      </c>
      <c r="M230" s="7">
        <f>SUM(E230-F230-G230-H230-I230-J230-K230)</f>
        <v>379900</v>
      </c>
      <c r="O230" s="58"/>
    </row>
    <row r="231" spans="1:13" ht="21">
      <c r="A231" s="5" t="s">
        <v>140</v>
      </c>
      <c r="B231" s="5">
        <v>10000</v>
      </c>
      <c r="C231" s="5"/>
      <c r="D231" s="5">
        <v>6000000</v>
      </c>
      <c r="E231" s="5">
        <f>SUM(B231-C231)+D231</f>
        <v>6010000</v>
      </c>
      <c r="F231" s="27">
        <v>0</v>
      </c>
      <c r="G231" s="27">
        <v>0</v>
      </c>
      <c r="H231" s="27">
        <v>0</v>
      </c>
      <c r="I231" s="5">
        <v>0</v>
      </c>
      <c r="J231" s="5">
        <v>0</v>
      </c>
      <c r="K231" s="5"/>
      <c r="L231" s="27">
        <f>SUM(F231:K231)</f>
        <v>0</v>
      </c>
      <c r="M231" s="7">
        <f>SUM(E231-F231-G231-H231-I231-J231-K231)</f>
        <v>6010000</v>
      </c>
    </row>
    <row r="232" spans="1:13" ht="21">
      <c r="A232" s="5" t="s">
        <v>141</v>
      </c>
      <c r="B232" s="5">
        <v>30000</v>
      </c>
      <c r="C232" s="5">
        <v>30000</v>
      </c>
      <c r="D232" s="5"/>
      <c r="E232" s="5">
        <f>SUM(B232-C232)+D232</f>
        <v>0</v>
      </c>
      <c r="F232" s="27">
        <v>0</v>
      </c>
      <c r="G232" s="27">
        <v>0</v>
      </c>
      <c r="H232" s="27">
        <v>0</v>
      </c>
      <c r="I232" s="5">
        <v>0</v>
      </c>
      <c r="J232" s="5">
        <v>0</v>
      </c>
      <c r="K232" s="5"/>
      <c r="L232" s="27">
        <f>SUM(F232:K232)</f>
        <v>0</v>
      </c>
      <c r="M232" s="7">
        <f>SUM(E232-F232-G232-H232-I232-J232-K232)</f>
        <v>0</v>
      </c>
    </row>
    <row r="233" spans="1:13" ht="21">
      <c r="A233" s="5" t="s">
        <v>142</v>
      </c>
      <c r="B233" s="5">
        <v>40000</v>
      </c>
      <c r="C233" s="5"/>
      <c r="D233" s="5"/>
      <c r="E233" s="5">
        <f>SUM(B233-C233)+D233</f>
        <v>40000</v>
      </c>
      <c r="F233" s="27">
        <v>0</v>
      </c>
      <c r="G233" s="27">
        <v>0</v>
      </c>
      <c r="H233" s="27">
        <v>0</v>
      </c>
      <c r="I233" s="5">
        <v>0</v>
      </c>
      <c r="J233" s="5">
        <v>0</v>
      </c>
      <c r="K233" s="5"/>
      <c r="L233" s="27">
        <f>SUM(F233:K233)</f>
        <v>0</v>
      </c>
      <c r="M233" s="7">
        <f>SUM(E233-F233-G233-H233-I233-J233-K233)</f>
        <v>40000</v>
      </c>
    </row>
    <row r="234" spans="1:13" ht="21">
      <c r="A234" s="5" t="s">
        <v>143</v>
      </c>
      <c r="B234" s="5">
        <v>86000</v>
      </c>
      <c r="C234" s="5">
        <v>10000</v>
      </c>
      <c r="D234" s="5"/>
      <c r="E234" s="5">
        <f>SUM(B234-C234)+D234</f>
        <v>76000</v>
      </c>
      <c r="F234" s="27">
        <v>0</v>
      </c>
      <c r="G234" s="27">
        <v>0</v>
      </c>
      <c r="H234" s="27">
        <v>0</v>
      </c>
      <c r="I234" s="5">
        <v>0</v>
      </c>
      <c r="J234" s="5">
        <v>32900</v>
      </c>
      <c r="K234" s="5"/>
      <c r="L234" s="27">
        <f>SUM(F234:K234)</f>
        <v>32900</v>
      </c>
      <c r="M234" s="7">
        <f>SUM(E234-F234-G234-H234-I234-J234-K234)</f>
        <v>43100</v>
      </c>
    </row>
    <row r="235" spans="1:13" s="34" customFormat="1" ht="21">
      <c r="A235" s="31" t="s">
        <v>97</v>
      </c>
      <c r="B235" s="32">
        <f aca="true" t="shared" si="14" ref="B235:I235">SUM(B230:B234)</f>
        <v>906500</v>
      </c>
      <c r="C235" s="8">
        <f t="shared" si="14"/>
        <v>40000</v>
      </c>
      <c r="D235" s="8">
        <f t="shared" si="14"/>
        <v>6035000</v>
      </c>
      <c r="E235" s="36">
        <f t="shared" si="14"/>
        <v>6901500</v>
      </c>
      <c r="F235" s="8">
        <f t="shared" si="14"/>
        <v>0</v>
      </c>
      <c r="G235" s="8">
        <f t="shared" si="14"/>
        <v>20000</v>
      </c>
      <c r="H235" s="8">
        <f t="shared" si="14"/>
        <v>278600</v>
      </c>
      <c r="I235" s="8">
        <f t="shared" si="14"/>
        <v>0</v>
      </c>
      <c r="J235" s="8">
        <f>SUM(J230:J234)</f>
        <v>129900</v>
      </c>
      <c r="K235" s="8"/>
      <c r="L235" s="8">
        <f>SUM(L230:L234)</f>
        <v>428500</v>
      </c>
      <c r="M235" s="33">
        <f>SUM(M230:M234)</f>
        <v>6473000</v>
      </c>
    </row>
    <row r="236" spans="1:13" s="34" customFormat="1" ht="21.75" thickBot="1">
      <c r="A236" s="35" t="s">
        <v>96</v>
      </c>
      <c r="B236" s="12">
        <f aca="true" t="shared" si="15" ref="B236:J236">SUM(B235+B228)</f>
        <v>1006500</v>
      </c>
      <c r="C236" s="12">
        <f t="shared" si="15"/>
        <v>40000</v>
      </c>
      <c r="D236" s="12">
        <f t="shared" si="15"/>
        <v>6035000</v>
      </c>
      <c r="E236" s="12">
        <f t="shared" si="15"/>
        <v>7001500</v>
      </c>
      <c r="F236" s="37">
        <f t="shared" si="15"/>
        <v>3441.65</v>
      </c>
      <c r="G236" s="37">
        <f t="shared" si="15"/>
        <v>38405.729999999996</v>
      </c>
      <c r="H236" s="37">
        <f t="shared" si="15"/>
        <v>283826.83</v>
      </c>
      <c r="I236" s="37">
        <f t="shared" si="15"/>
        <v>43410.5</v>
      </c>
      <c r="J236" s="37">
        <f t="shared" si="15"/>
        <v>151271.66</v>
      </c>
      <c r="K236" s="37"/>
      <c r="L236" s="37">
        <f>SUM(L235+L228)</f>
        <v>520356.37</v>
      </c>
      <c r="M236" s="12">
        <f>SUM(M235+M228)</f>
        <v>6481143.63</v>
      </c>
    </row>
    <row r="237" spans="1:13" s="34" customFormat="1" ht="22.5" thickBot="1" thickTop="1">
      <c r="A237" s="11" t="s">
        <v>15</v>
      </c>
      <c r="B237" s="12">
        <f>SUM(B236+B205+B192+B181+B153+B147+B129+B121+B116+B109+B101+B95+B90+B68)</f>
        <v>31766844</v>
      </c>
      <c r="C237" s="12">
        <f>SUM(C236+C205+C192+C181+C153+C147+C129+C121+C109+C101+C95+C90+C68)</f>
        <v>9362593</v>
      </c>
      <c r="D237" s="13">
        <f>SUM(D236+D205+D192+D181+D153+D147+D129+D121+D109+D101+D95+D90+D68)</f>
        <v>24116975</v>
      </c>
      <c r="E237" s="12">
        <f>SUM(B237+D237)-C237</f>
        <v>46521226</v>
      </c>
      <c r="F237" s="13">
        <f>SUM(F236+F205+F192+F181+F153+F147+F129+F121+F116+F109+F101+F95+F90+F68)</f>
        <v>1782484.83</v>
      </c>
      <c r="G237" s="13">
        <f>SUM(G236+G205+G192+G181+G153+G147+G129+G121+G116+G109+G101+G95+G90+G68)</f>
        <v>4060873.0500000003</v>
      </c>
      <c r="H237" s="13">
        <f>SUM(H236+H205+H192+H181+H153+H147+H129+H121+H116+H109+H101+H95+H90+H68)</f>
        <v>4265880.36</v>
      </c>
      <c r="I237" s="13">
        <f>SUM(I236+I205+I192+I181+I153+I147+I129+I121+I116+I109+I101+I95+I90+I68)</f>
        <v>2009953.06</v>
      </c>
      <c r="J237" s="13">
        <f>SUM(J236+J205+J192+J181+J153+J147+J129+J121+J116+J109+J101+J95+J90+J68)</f>
        <v>3538560.5500000003</v>
      </c>
      <c r="K237" s="13"/>
      <c r="L237" s="13">
        <f>SUM(F237:K237)</f>
        <v>15657751.850000003</v>
      </c>
      <c r="M237" s="13">
        <f>SUM(E237-F237-G237-H237-I237-J237-K237)</f>
        <v>30863474.150000002</v>
      </c>
    </row>
    <row r="238" spans="1:13" s="34" customFormat="1" ht="21.75" thickTop="1">
      <c r="A238" s="18"/>
      <c r="B238" s="19"/>
      <c r="C238" s="19"/>
      <c r="D238" s="19"/>
      <c r="E238" s="19"/>
      <c r="F238" s="42"/>
      <c r="G238" s="42"/>
      <c r="H238" s="42"/>
      <c r="I238" s="42"/>
      <c r="J238" s="42"/>
      <c r="K238" s="42"/>
      <c r="L238" s="19"/>
      <c r="M238" s="42"/>
    </row>
    <row r="239" spans="1:13" s="34" customFormat="1" ht="21">
      <c r="A239" s="18"/>
      <c r="B239" s="19"/>
      <c r="C239" s="19"/>
      <c r="D239" s="19"/>
      <c r="E239" s="19"/>
      <c r="F239" s="42"/>
      <c r="G239" s="42"/>
      <c r="H239" s="42"/>
      <c r="I239" s="42"/>
      <c r="J239" s="42"/>
      <c r="K239" s="42"/>
      <c r="L239" s="19"/>
      <c r="M239" s="42"/>
    </row>
    <row r="240" spans="1:13" s="34" customFormat="1" ht="21">
      <c r="A240" s="18"/>
      <c r="B240" s="19"/>
      <c r="C240" s="19"/>
      <c r="D240" s="19"/>
      <c r="E240" s="19"/>
      <c r="F240" s="42"/>
      <c r="G240" s="42"/>
      <c r="H240" s="42"/>
      <c r="I240" s="42"/>
      <c r="J240" s="42"/>
      <c r="K240" s="42"/>
      <c r="L240" s="19"/>
      <c r="M240" s="42"/>
    </row>
    <row r="241" spans="1:13" s="34" customFormat="1" ht="21">
      <c r="A241" s="18"/>
      <c r="B241" s="19"/>
      <c r="C241" s="19"/>
      <c r="D241" s="19"/>
      <c r="E241" s="19"/>
      <c r="F241" s="42"/>
      <c r="G241" s="42"/>
      <c r="H241" s="42"/>
      <c r="I241" s="42"/>
      <c r="J241" s="42"/>
      <c r="K241" s="42"/>
      <c r="L241" s="19"/>
      <c r="M241" s="42"/>
    </row>
    <row r="242" spans="1:13" s="34" customFormat="1" ht="21">
      <c r="A242" s="18"/>
      <c r="B242" s="19"/>
      <c r="C242" s="19"/>
      <c r="D242" s="19"/>
      <c r="E242" s="19"/>
      <c r="F242" s="42"/>
      <c r="G242" s="42"/>
      <c r="H242" s="42"/>
      <c r="I242" s="42"/>
      <c r="J242" s="42"/>
      <c r="K242" s="42"/>
      <c r="L242" s="19"/>
      <c r="M242" s="42"/>
    </row>
    <row r="243" spans="1:13" s="34" customFormat="1" ht="21">
      <c r="A243" s="18"/>
      <c r="B243" s="19"/>
      <c r="C243" s="19"/>
      <c r="D243" s="19"/>
      <c r="E243" s="19"/>
      <c r="F243" s="42"/>
      <c r="G243" s="42"/>
      <c r="H243" s="42"/>
      <c r="I243" s="42"/>
      <c r="J243" s="42"/>
      <c r="K243" s="42"/>
      <c r="L243" s="19"/>
      <c r="M243" s="42"/>
    </row>
    <row r="244" spans="1:13" s="34" customFormat="1" ht="21">
      <c r="A244" s="18"/>
      <c r="B244" s="19"/>
      <c r="C244" s="19"/>
      <c r="D244" s="19"/>
      <c r="E244" s="19"/>
      <c r="F244" s="42"/>
      <c r="G244" s="42"/>
      <c r="H244" s="42"/>
      <c r="I244" s="42"/>
      <c r="J244" s="42"/>
      <c r="K244" s="42"/>
      <c r="L244" s="19"/>
      <c r="M244" s="42"/>
    </row>
    <row r="245" spans="1:13" s="34" customFormat="1" ht="21">
      <c r="A245" s="18"/>
      <c r="B245" s="19"/>
      <c r="C245" s="19"/>
      <c r="D245" s="19"/>
      <c r="E245" s="19"/>
      <c r="F245" s="42"/>
      <c r="G245" s="42"/>
      <c r="H245" s="42"/>
      <c r="I245" s="42"/>
      <c r="J245" s="42"/>
      <c r="K245" s="42"/>
      <c r="L245" s="19"/>
      <c r="M245" s="42"/>
    </row>
    <row r="247" spans="1:13" ht="26.25">
      <c r="A247" s="64" t="s">
        <v>94</v>
      </c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</row>
    <row r="248" spans="1:13" ht="26.25">
      <c r="A248" s="64" t="s">
        <v>144</v>
      </c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</row>
    <row r="249" ht="26.25">
      <c r="A249" s="1"/>
    </row>
    <row r="250" spans="1:13" ht="21">
      <c r="A250" s="68" t="s">
        <v>0</v>
      </c>
      <c r="B250" s="68" t="s">
        <v>1</v>
      </c>
      <c r="C250" s="68" t="s">
        <v>2</v>
      </c>
      <c r="D250" s="68" t="s">
        <v>3</v>
      </c>
      <c r="E250" s="68" t="s">
        <v>4</v>
      </c>
      <c r="F250" s="68" t="s">
        <v>53</v>
      </c>
      <c r="G250" s="68"/>
      <c r="H250" s="68"/>
      <c r="I250" s="68"/>
      <c r="J250" s="68"/>
      <c r="K250" s="68"/>
      <c r="L250" s="68" t="s">
        <v>5</v>
      </c>
      <c r="M250" s="68" t="s">
        <v>6</v>
      </c>
    </row>
    <row r="251" spans="1:13" ht="21.75" thickBot="1">
      <c r="A251" s="69"/>
      <c r="B251" s="69"/>
      <c r="C251" s="69"/>
      <c r="D251" s="69"/>
      <c r="E251" s="69"/>
      <c r="F251" s="22" t="s">
        <v>146</v>
      </c>
      <c r="G251" s="22" t="s">
        <v>147</v>
      </c>
      <c r="H251" s="22" t="s">
        <v>150</v>
      </c>
      <c r="I251" s="22" t="s">
        <v>148</v>
      </c>
      <c r="J251" s="22" t="s">
        <v>151</v>
      </c>
      <c r="K251" s="22" t="s">
        <v>152</v>
      </c>
      <c r="L251" s="69"/>
      <c r="M251" s="69"/>
    </row>
    <row r="252" spans="1:13" ht="21.75" thickTop="1">
      <c r="A252" s="24" t="s">
        <v>12</v>
      </c>
      <c r="B252" s="5"/>
      <c r="C252" s="5"/>
      <c r="D252" s="5"/>
      <c r="E252" s="5"/>
      <c r="F252" s="5"/>
      <c r="G252" s="5"/>
      <c r="H252" s="25"/>
      <c r="I252" s="5"/>
      <c r="J252" s="5"/>
      <c r="K252" s="5"/>
      <c r="L252" s="5"/>
      <c r="M252" s="5"/>
    </row>
    <row r="253" spans="1:13" ht="21">
      <c r="A253" s="8" t="s">
        <v>30</v>
      </c>
      <c r="B253" s="5"/>
      <c r="C253" s="5"/>
      <c r="D253" s="5"/>
      <c r="E253" s="5"/>
      <c r="F253" s="5"/>
      <c r="G253" s="5"/>
      <c r="H253" s="25"/>
      <c r="I253" s="5"/>
      <c r="J253" s="5"/>
      <c r="K253" s="5"/>
      <c r="L253" s="5"/>
      <c r="M253" s="5"/>
    </row>
    <row r="254" spans="1:13" ht="21">
      <c r="A254" s="5" t="s">
        <v>145</v>
      </c>
      <c r="B254" s="5">
        <v>22500</v>
      </c>
      <c r="C254" s="5"/>
      <c r="D254" s="5"/>
      <c r="E254" s="5">
        <f>B254+D254-C254</f>
        <v>22500</v>
      </c>
      <c r="F254" s="6">
        <v>0</v>
      </c>
      <c r="G254" s="6">
        <v>7000</v>
      </c>
      <c r="H254" s="5">
        <v>0</v>
      </c>
      <c r="I254" s="5">
        <v>15500</v>
      </c>
      <c r="J254" s="5">
        <v>0</v>
      </c>
      <c r="K254" s="5"/>
      <c r="L254" s="5">
        <f>SUM(F254:K254)</f>
        <v>22500</v>
      </c>
      <c r="M254" s="7">
        <f>E254-(SUM(F254:K254))</f>
        <v>0</v>
      </c>
    </row>
    <row r="255" spans="1:13" s="34" customFormat="1" ht="21.75" thickBot="1">
      <c r="A255" s="11" t="s">
        <v>108</v>
      </c>
      <c r="B255" s="12">
        <f>SUM(B254:B254)</f>
        <v>22500</v>
      </c>
      <c r="C255" s="12"/>
      <c r="D255" s="12"/>
      <c r="E255" s="12">
        <f>B255+D255-C255</f>
        <v>22500</v>
      </c>
      <c r="F255" s="13">
        <f aca="true" t="shared" si="16" ref="F255:L255">SUM(F254)</f>
        <v>0</v>
      </c>
      <c r="G255" s="13">
        <f t="shared" si="16"/>
        <v>7000</v>
      </c>
      <c r="H255" s="26">
        <f>SUM(H254)</f>
        <v>0</v>
      </c>
      <c r="I255" s="26">
        <f>SUM(I254)</f>
        <v>15500</v>
      </c>
      <c r="J255" s="26">
        <f>SUM(J254)</f>
        <v>0</v>
      </c>
      <c r="K255" s="26"/>
      <c r="L255" s="12">
        <f t="shared" si="16"/>
        <v>22500</v>
      </c>
      <c r="M255" s="14">
        <f>E255-(SUM(F255:K255))</f>
        <v>0</v>
      </c>
    </row>
    <row r="256" ht="21.75" thickTop="1"/>
  </sheetData>
  <mergeCells count="120">
    <mergeCell ref="A247:M247"/>
    <mergeCell ref="A248:M248"/>
    <mergeCell ref="A250:A251"/>
    <mergeCell ref="B250:B251"/>
    <mergeCell ref="C250:C251"/>
    <mergeCell ref="D250:D251"/>
    <mergeCell ref="E250:E251"/>
    <mergeCell ref="F250:K250"/>
    <mergeCell ref="L250:L251"/>
    <mergeCell ref="M250:M251"/>
    <mergeCell ref="A54:M54"/>
    <mergeCell ref="A55:M55"/>
    <mergeCell ref="A13:M13"/>
    <mergeCell ref="A14:M14"/>
    <mergeCell ref="A16:A17"/>
    <mergeCell ref="B16:B17"/>
    <mergeCell ref="F30:K30"/>
    <mergeCell ref="C16:C17"/>
    <mergeCell ref="D16:D17"/>
    <mergeCell ref="E16:E17"/>
    <mergeCell ref="L4:L5"/>
    <mergeCell ref="M4:M5"/>
    <mergeCell ref="M16:M17"/>
    <mergeCell ref="M30:M31"/>
    <mergeCell ref="A185:M185"/>
    <mergeCell ref="A81:M81"/>
    <mergeCell ref="A1:M1"/>
    <mergeCell ref="A2:M2"/>
    <mergeCell ref="A4:A5"/>
    <mergeCell ref="B4:B5"/>
    <mergeCell ref="C4:C5"/>
    <mergeCell ref="D4:D5"/>
    <mergeCell ref="E4:E5"/>
    <mergeCell ref="F4:K4"/>
    <mergeCell ref="F16:K16"/>
    <mergeCell ref="M187:M188"/>
    <mergeCell ref="L16:L17"/>
    <mergeCell ref="M196:M197"/>
    <mergeCell ref="A27:M27"/>
    <mergeCell ref="A28:M28"/>
    <mergeCell ref="A30:A31"/>
    <mergeCell ref="B30:B31"/>
    <mergeCell ref="C30:C31"/>
    <mergeCell ref="D30:D31"/>
    <mergeCell ref="E30:E31"/>
    <mergeCell ref="C196:C197"/>
    <mergeCell ref="D196:D197"/>
    <mergeCell ref="L30:L31"/>
    <mergeCell ref="L140:L141"/>
    <mergeCell ref="A194:M194"/>
    <mergeCell ref="A193:M193"/>
    <mergeCell ref="A184:M184"/>
    <mergeCell ref="E187:E188"/>
    <mergeCell ref="F187:K187"/>
    <mergeCell ref="L223:L224"/>
    <mergeCell ref="A221:M221"/>
    <mergeCell ref="L187:L188"/>
    <mergeCell ref="E196:E197"/>
    <mergeCell ref="F196:K196"/>
    <mergeCell ref="L196:L197"/>
    <mergeCell ref="A220:M220"/>
    <mergeCell ref="A196:A197"/>
    <mergeCell ref="B196:B197"/>
    <mergeCell ref="M223:M224"/>
    <mergeCell ref="E223:E224"/>
    <mergeCell ref="F223:K223"/>
    <mergeCell ref="A187:A188"/>
    <mergeCell ref="B187:B188"/>
    <mergeCell ref="C187:C188"/>
    <mergeCell ref="D187:D188"/>
    <mergeCell ref="A223:A224"/>
    <mergeCell ref="B223:B224"/>
    <mergeCell ref="C223:C224"/>
    <mergeCell ref="D223:D224"/>
    <mergeCell ref="A82:M82"/>
    <mergeCell ref="A83:A84"/>
    <mergeCell ref="B83:B84"/>
    <mergeCell ref="C83:C84"/>
    <mergeCell ref="D83:D84"/>
    <mergeCell ref="E83:E84"/>
    <mergeCell ref="F83:K83"/>
    <mergeCell ref="L83:L84"/>
    <mergeCell ref="M83:M84"/>
    <mergeCell ref="A110:M110"/>
    <mergeCell ref="A111:M111"/>
    <mergeCell ref="A112:A113"/>
    <mergeCell ref="B112:B113"/>
    <mergeCell ref="C112:C113"/>
    <mergeCell ref="D112:D113"/>
    <mergeCell ref="E112:E113"/>
    <mergeCell ref="F112:K112"/>
    <mergeCell ref="L112:L113"/>
    <mergeCell ref="M112:M113"/>
    <mergeCell ref="A166:M166"/>
    <mergeCell ref="A167:M167"/>
    <mergeCell ref="A168:A169"/>
    <mergeCell ref="B168:B169"/>
    <mergeCell ref="C168:C169"/>
    <mergeCell ref="D168:D169"/>
    <mergeCell ref="E168:E169"/>
    <mergeCell ref="F168:K168"/>
    <mergeCell ref="L168:L169"/>
    <mergeCell ref="M168:M169"/>
    <mergeCell ref="A138:M138"/>
    <mergeCell ref="A139:M139"/>
    <mergeCell ref="A140:A141"/>
    <mergeCell ref="B140:B141"/>
    <mergeCell ref="C140:C141"/>
    <mergeCell ref="D140:D141"/>
    <mergeCell ref="E140:E141"/>
    <mergeCell ref="F140:K140"/>
    <mergeCell ref="M140:M141"/>
    <mergeCell ref="A57:A58"/>
    <mergeCell ref="B57:B58"/>
    <mergeCell ref="C57:C58"/>
    <mergeCell ref="D57:D58"/>
    <mergeCell ref="E57:E58"/>
    <mergeCell ref="F57:K57"/>
    <mergeCell ref="L57:L58"/>
    <mergeCell ref="M57:M58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2011-09-08T04:33:20Z</cp:lastPrinted>
  <dcterms:created xsi:type="dcterms:W3CDTF">2006-06-20T08:19:21Z</dcterms:created>
  <dcterms:modified xsi:type="dcterms:W3CDTF">2011-09-08T04:35:34Z</dcterms:modified>
  <cp:category/>
  <cp:version/>
  <cp:contentType/>
  <cp:contentStatus/>
</cp:coreProperties>
</file>