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4955" windowHeight="8205" activeTab="0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<sst xmlns="http://schemas.openxmlformats.org/spreadsheetml/2006/main" count="607" uniqueCount="254">
  <si>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</si>
  <si>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</si>
  <si>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</si>
  <si>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</si>
  <si>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</si>
  <si>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</si>
  <si>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</si>
  <si>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หมวดเงินอุดหนุนทั่วไป</t>
  </si>
  <si>
    <t>รวมเงินรายได้ทั้งสิ้น</t>
  </si>
  <si>
    <t>หมวดค่าตอบแทน ใช้สอยและวัสดุ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</si>
  <si>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</si>
  <si>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>1. สำนักงานเลขานุการคณะสังคมศาสตร์ (ส่วนกลาง)</t>
  </si>
  <si>
    <t>1.1  ค่าตอบแทน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</si>
  <si>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</si>
  <si>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</si>
  <si>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</si>
  <si>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</si>
  <si>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2.4 ภาควิชารัฐศาสตร์และรัฐประศาสนศาสตร์</t>
  </si>
  <si>
    <t xml:space="preserve">กองทุนกิจการนิสิต  แผนงานจัดการศึกษาอุดมศึกษา  งานสนับสนุนการจัดการศึกษา สำนักงานเลขานุการคณะสังคมศาสตร์ </t>
  </si>
  <si>
    <t>กองทุนบริการวิชาการ  แผนงานบริการวิชาการแก่สังคม  งานบริการวิชาการแก่ชุมชน  สำนักงานเลขานุการคณะสังคมศาสตร์</t>
  </si>
  <si>
    <t>รวมเงินกองทุนสินทรัพย์ถาวร</t>
  </si>
  <si>
    <t>รวมเงินหมวดค่าตอบแทนใช้สอยและวัสดุ</t>
  </si>
  <si>
    <t>รวมเงินกองทุนบริการวิชาการ</t>
  </si>
  <si>
    <t xml:space="preserve">รวมเงินกองทุนกิจการนิสิต 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</si>
  <si>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</si>
  <si>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</si>
  <si>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</si>
  <si>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รวมเงินหมวดเงินอุดหนุนทั่วไป</t>
  </si>
  <si>
    <t>รวมเงินหมวดค่าสาธารณูปโภค</t>
  </si>
  <si>
    <t>รวมเงินกองทุนทั่วไป</t>
  </si>
  <si>
    <t>1.1  เงินอุดหนุนค่าบำรุงกิจกรรมเสริมหลักสูตรระดับบัณฑิตศึกษา</t>
  </si>
  <si>
    <t>งบประมาณรายได้ปี 2555 (ส่วนกลาง)</t>
  </si>
  <si>
    <t>กองทุนทั่วไป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</si>
  <si>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กองทุนกิจการนิสิต แผนงานจัดการศึกษาอุดมศึกษา งานจัดการศึกษาสาขาสังคมศาสตร์ สำนักงานเลขานุการคณะสังคมศาสตร์ (ส่วนกลาง)</t>
  </si>
  <si>
    <t>1.1  ค่าจ้างชั่วคราวรายเดือน</t>
  </si>
  <si>
    <t>1.2  ค่าจ้างชั่วคราวรายวัน</t>
  </si>
  <si>
    <t>1.2  ค่าใช้สอย</t>
  </si>
  <si>
    <t>1.3  ค่าวัสดุ</t>
  </si>
  <si>
    <t>1. หมวดค่าจ้างชั่วคราว</t>
  </si>
  <si>
    <t>2. หมวดค่าตอบแทน ใช้สอยและวัสดุ</t>
  </si>
  <si>
    <t>3. หมวดค่าสาธารณูปโภค</t>
  </si>
  <si>
    <t>3.1 ค่าสาธารณูปโภค</t>
  </si>
  <si>
    <t>งบประมาณรายได้คณะสังคมศาสตร์ปี 2555</t>
  </si>
  <si>
    <t>4. หมวดเงินอุดหนุนทั่วไป</t>
  </si>
  <si>
    <t>1. โครงการจัดการเรียนการสอนหลักสูตรปริญญาตรี ภาคพิเศษ</t>
  </si>
  <si>
    <t>1.1  ค่าใช้จ่ายในการจัดการเรียนการสอน</t>
  </si>
  <si>
    <t>1.2  โครงการศึกษาดูงานในรายวิชา</t>
  </si>
  <si>
    <t>1.3  โครงการเตรียมความพร้อมการฝึกงานของนิสิต</t>
  </si>
  <si>
    <t>1.4  โครงการอาจารย์ที่ปรึกษาพบนิสิต</t>
  </si>
  <si>
    <t>1.5  โครงการพื้นที่ปฏิบัติการทางสังคม (Social Lab)</t>
  </si>
  <si>
    <t>1.6  โครงการส่งเสริมด้านการพัฒนาจิตสำหรับนิสิตใหม่</t>
  </si>
  <si>
    <t>1.7  โครงการอบรมจริยธรรมและจรรยาบรรณนักพัฒนา</t>
  </si>
  <si>
    <t>1.8  โครงการสังเคราะห์ภูมิปัญญาไทย เพื่อการพัฒนา</t>
  </si>
  <si>
    <t>1.9  โครงการฝึกทักษะการเก็บข้อมูลและวิเคราะห์ข้อมูล</t>
  </si>
  <si>
    <t>2. โครงการจัดการเรียนการสอนหลักสูตรปริญญาโท ภาคปกติ</t>
  </si>
  <si>
    <t>2.1  ค่าใช้จ่ายในการจัดการเรียนการสอน</t>
  </si>
  <si>
    <t>2.2 โครงการติดตามความก้าวหน้าในการเรียน</t>
  </si>
  <si>
    <t>2.3  โครงการศึกษาดูงาน/กิจกรรมในรายวิชา</t>
  </si>
  <si>
    <t>3. โครงการจัดการเรียนการสอนหลักสูตรปริญญาเอก ภาคปกติ</t>
  </si>
  <si>
    <t>3.1  ค่าใช้จ่ายในการจัดการเรียนการสอน</t>
  </si>
  <si>
    <t>3.2 โครงการติดตามความก้าวหน้าในการเรียน</t>
  </si>
  <si>
    <t>3.3  โครงการบรรยายวิชาการ</t>
  </si>
  <si>
    <t>4. โครงการจัดการเรียนการสอนหลักสูตร สาขาวิชาพัฒนาสังคม</t>
  </si>
  <si>
    <t>4.1  ค่าใช้จ่ายในการจัดการเรียนการสอน</t>
  </si>
  <si>
    <t>4.2  โครงการศึกษาดูงาน/กิจกรรมในรายวิชา</t>
  </si>
  <si>
    <t>5. โครงการจัดการเรียนการสอนหลักสูตร สาขาวิชานโยบายสาธารณะ</t>
  </si>
  <si>
    <t>5.1  ค่าใช้จ่ายในการจัดการเรียนการสอน</t>
  </si>
  <si>
    <t>5.2 ค่าบริหารจัดการศูนย์พิจิตร</t>
  </si>
  <si>
    <t>5.3  โครงการศึกษาดูงาน/กิจกรรมในรายวิชา</t>
  </si>
  <si>
    <t>5.4  โครงการกิจกรรมเสริมหลักสูตร</t>
  </si>
  <si>
    <t>6. โครงการจัดการเรียนการสอนหลักสูตร สาขาวิชาประวัติศาสตร์ (คู่ขนาน)</t>
  </si>
  <si>
    <t>6.1  ค่าใช้จ่ายในการจัดการเรียนการสอน</t>
  </si>
  <si>
    <t>6.2 ค่าบริหารจัดการหลักสูตร</t>
  </si>
  <si>
    <t>6.3  โครงการศึกษาดูงาน/กิจกรรมในรายวิชาเสริมหลักสูตร</t>
  </si>
  <si>
    <t>7. โครงการจัดการเรียนการสอนหลักสูตร สาขาวิชาพัฒนาสังคม (คู่ขนาน)</t>
  </si>
  <si>
    <t>7.1  ค่าใช้จ่ายในการจัดการเรียนการสอน</t>
  </si>
  <si>
    <t>7.2 ค่าบริหารจัดการหลักสูตร</t>
  </si>
  <si>
    <t>รวม</t>
  </si>
  <si>
    <t>8. โครงการพัฒนา/ปรับปรุงหลักสูตร</t>
  </si>
  <si>
    <t>8.1  โครงการอบรมเพื่อพัฒนางานวิชาการ</t>
  </si>
  <si>
    <t>8.3  โครงการพัฒนานวัตกรรมการสอน</t>
  </si>
  <si>
    <t>8.4 โครงการติดตามและประเมินหลักสูตรตามกรอบ</t>
  </si>
  <si>
    <t>8.5  โครงการจัดทำระบบการ เปิด-ปิด หลักสูตร</t>
  </si>
  <si>
    <t>8.6  โครงการประเมินหลักสูตร การเรียนการสอนและผู้ใช้บัณฑิต</t>
  </si>
  <si>
    <t>9. โครงการอุดหนุนการวิจัย/สนับสนุนด้านการวิจัย</t>
  </si>
  <si>
    <t>9.1  โครงการทุนอุดหนุนการวิจัย</t>
  </si>
  <si>
    <t>9.2 โครงการสนับสนุนและเผยแพร่งานวิจัย</t>
  </si>
  <si>
    <t>10. โครงการพัฒนาระบบสารสนเทศ</t>
  </si>
  <si>
    <t>10.1  โครงการสารสนเทศเพื่อการค้นคว้าวิจัย</t>
  </si>
  <si>
    <t>10.2 โครงการฝึกอบรมคอมพิวเตอร์</t>
  </si>
  <si>
    <t>11. โครงการประกันคุณภาพการศึกษาและการจัดการความรู้</t>
  </si>
  <si>
    <t>11.1  โครงการประกันคุณภาพการศึกษา</t>
  </si>
  <si>
    <t>11.2  โครงการพัฒนาคณะสังคมศาสตร์สู่องค์กรแห่งการเรียนรู้</t>
  </si>
  <si>
    <t>11.3 โครงการจัดการความรู้ด้านการประกันคุณภาพสู่การปฏิบัติงานด้านกิจกรรมนิสิต</t>
  </si>
  <si>
    <t>12. โครงการสนับสนุนด้านการความคุมภายในการบริหารความเสี่ยงและต้นทุน</t>
  </si>
  <si>
    <t>12.1  โครงการการบริหารความเสี่ยง</t>
  </si>
  <si>
    <t>13. โครงการสนับสนุนด้านการประชาสัมพันธ์</t>
  </si>
  <si>
    <t>13.1  โครงการประชาสัมพันธ์คณะ</t>
  </si>
  <si>
    <t>13.2 โครงการประชาสัมพันธ์หลักสูตร</t>
  </si>
  <si>
    <t>14. โครงการสนับสนุนสวัสดิการแก่บุคลากรและนิสิต</t>
  </si>
  <si>
    <t>14.1  โครงการทุนอุดหนุนพัฒนาบุคลากร</t>
  </si>
  <si>
    <t>14.2 โครงการตรวจสุขภาพประจำปี</t>
  </si>
  <si>
    <t>15. โครงการสนับสนุนกระบวนการจัดทำแผน</t>
  </si>
  <si>
    <t>15.1  โครงการปรับปรุงแผนกลยุทธ์</t>
  </si>
  <si>
    <t>15.2  โครงการส่งเสริมและพัฒนางานนโยบายและแผน</t>
  </si>
  <si>
    <t>16. โครงการสนับสนุนด้านการบริหารจัดการองค์กร</t>
  </si>
  <si>
    <t>16.1  โครงการอบรมการป้องกันอัคคีภัยในอาคาร</t>
  </si>
  <si>
    <t>16.2  โครงการปรับปรุงภูมิทัศน์คณะสังคมศาสตร์</t>
  </si>
  <si>
    <t>17. โครงการสนับสนุนการจัดทำคู่มือ</t>
  </si>
  <si>
    <t>17.1  โครงการสนับสนุนการจัดทำคู่มือ</t>
  </si>
  <si>
    <t>18.1  โครงการสนับสนุนด้านเครือข่าย</t>
  </si>
  <si>
    <t>18. โครงการสนับสนุนด้านเครือข่าย</t>
  </si>
  <si>
    <t>19. โครงการสนับสนุนการพัฒนาศักยภาพบุคลากรทางการศึกษา</t>
  </si>
  <si>
    <t>19.1  โครงการเสวนาประสาสังคม</t>
  </si>
  <si>
    <t>19.2  โครงการส่งเสริมสนับสนุนและพัฒนาบุคลากร</t>
  </si>
  <si>
    <t>19.3  โครงการพัฒนาศักยภาพผู้บริหาร</t>
  </si>
  <si>
    <t>19.4  โครงการส่งเสริมจรรยาบรรณวิชาชีพอาจารย์และบุคลากร</t>
  </si>
  <si>
    <t>1.1.1 ค่าสอนพิเศษ/ค่าสอนเกินภาระงานสอน</t>
  </si>
  <si>
    <t>1.1.2 ค่าตอบแทนผู้ปฏิบัติงานให้ราชการ</t>
  </si>
  <si>
    <t>1. หมวดค่าตอบแทน ใช้สอยและวัสดุ</t>
  </si>
  <si>
    <t>1.2.1 ค่าเบี้ยเลี้ยง ค่าเช่าที่พักและค่าพาหนะ</t>
  </si>
  <si>
    <t>1.2.2 ค่ารับรองและพิธีการ</t>
  </si>
  <si>
    <t>1.3.1 ค่าวัสดุการศึกษา</t>
  </si>
  <si>
    <t xml:space="preserve">2. หมวดเงินอุดหนุนทั่วไป </t>
  </si>
  <si>
    <t>1.  โครงการสนับสนุนสวัสดิการแก่บุคลากรและนิสิต</t>
  </si>
  <si>
    <t>1.1 โครงการสนับสนุนสวัสดิการแก่บุคลากรและนิสิต</t>
  </si>
  <si>
    <t>2.  โครงการสนับสนุนการพัฒนานิสิต</t>
  </si>
  <si>
    <t>2.1 โครงการเสวนาวิชาการและวิจัยทางด้านจิตวิทยา</t>
  </si>
  <si>
    <t>2.2 โครงการการเรียนรู้การทำงานอย่างเป็นระบบ</t>
  </si>
  <si>
    <t>2.3 โครงการศึกษาดูงานในรายวิชาหลักสูตรสาขาวิชาจิตวิทยา</t>
  </si>
  <si>
    <t>2.4 โครงการฝึกอบรมพัฒนาจิตวิญญาณ:เตรียมความพร้อมสู่วิชาชีพจิตวิทยา</t>
  </si>
  <si>
    <t>2.5 โครงการฝึกอบรมความไวในการรับความรู้สึก</t>
  </si>
  <si>
    <t>2.6 โครงการจิตวิทยาปริทรรศน์ ครั้งที่ 6</t>
  </si>
  <si>
    <t>2.7 โครงการศึกษาดูงาน : เตรียมความพร้อมสู่สาขาวิชาชีพ</t>
  </si>
  <si>
    <t>1.1 โครงการจัดพิมพ์ผลงานทางวิชาการของคณาจารย์ในภาควิชาฯ</t>
  </si>
  <si>
    <t>1.2 โครงการพัฒนาศักยภาพคณาจารย์เพื่อพัฒนาการเรียนการสอน</t>
  </si>
  <si>
    <t>2.1 โครงการประชุมวิชาการประจำปี ภาควิชาประวัติศาสตร์</t>
  </si>
  <si>
    <t>2.2 โครงการบรรยายพิเศษ</t>
  </si>
  <si>
    <t>2.3 โครงการศึกษาดูงาน "ประวัติศาสตร์ท้องถิ่นศึกษา"</t>
  </si>
  <si>
    <t>2.4 โครงการพัฒนาทักษะด้านการท่องเที่ยวเชิงประวัติศาสตร์และวัฒนธรรม</t>
  </si>
  <si>
    <t>2.5 โครงการเอเชียตะวันออกศึกษา</t>
  </si>
  <si>
    <t>2.6 โครงการอ่านเอกสารประวัติศาสตร์</t>
  </si>
  <si>
    <t>2.7 โครงการศึกษาการเมืองไทยสมัยใหม่</t>
  </si>
  <si>
    <t>2.8 โครงการรัสเซียศึกษา</t>
  </si>
  <si>
    <t>2.9 โครงการทรัพยากรการท่องเที่ยวในประเทศไทย</t>
  </si>
  <si>
    <t>2.10 โครงการนิสิตสัมพันธ์</t>
  </si>
  <si>
    <t>1.1.2 เงินตอบแทนการปฏิบัติงานนอกเวลาราชการ</t>
  </si>
  <si>
    <t>1.1 โครงการพัฒนาบุคลากร</t>
  </si>
  <si>
    <t>1.2 โครงการอบรมความคืบหน้าการประเมินหลักสูตรและกรอบมาตรฐานหลักสูตร</t>
  </si>
  <si>
    <t>2.1 โครงการเสวนาวิชาการ</t>
  </si>
  <si>
    <t>2.2 โครงการจัดทำ ปรับปรุง ติดตาม และประเมินผลหลักสูตร</t>
  </si>
  <si>
    <t>2.3 โครงการศึกษาดูงาน</t>
  </si>
  <si>
    <t>2.4 โครงการ Social Lab</t>
  </si>
  <si>
    <t>2.5 โครงการศิษย์เก่าสัมพันธ์</t>
  </si>
  <si>
    <t>3.  โครงการสนับสนุนด้านการบริการวิชาการแก่สังคม</t>
  </si>
  <si>
    <t>3.1 โครงการสนับสนุนด้านการบริการวิชาการแก่สังคม</t>
  </si>
  <si>
    <t>1.1 โครงการบรรยายวิชาการทางรัฐศาสตร์และรัฐประศาสนศาสตร์</t>
  </si>
  <si>
    <t>1.2 โครงการสัมมนาวิชาการทางรัฐศาสตร์และรัฐประศาสนศาสตร์</t>
  </si>
  <si>
    <t>1.3 โครงการรวบรวมบทความวิชาการทางรัฐศาสตร์และรัฐประศาสนศาสตร์</t>
  </si>
  <si>
    <t>2.1 โครงการศึกษาดูงานและกิจกรรมพัฒนานิสิต</t>
  </si>
  <si>
    <t>2.2 โครงการพัฒนาวิชาการและกิจกรรมเสริมหลักสูตร</t>
  </si>
  <si>
    <t>2.3 โครงการสนับสนุนการทำโครงการวิจัยนิสิต</t>
  </si>
  <si>
    <t>3.1 โครงการสนับสนุนกระบวนการจัดทำแผน</t>
  </si>
  <si>
    <t>3.  โครงการสนับสนุนกระบวนการจัดทำแผน</t>
  </si>
  <si>
    <t>1. โครงการสนับสนุนการพัฒนานิสิต</t>
  </si>
  <si>
    <t>1.1  โครงการส่งเสริมพัฒนาวิชาการนิสิตปริญญาตรี</t>
  </si>
  <si>
    <t>1.2  โครงการพัฒนานิสิตระดับปริญญาตรี</t>
  </si>
  <si>
    <t>1.3  โครงการปฐมนิเทศนิสิตใหม่ระดับบัณฑิตศึกษา</t>
  </si>
  <si>
    <t>1.4  โครงการสัมมนาสหกิจศึกษาในประเทศ</t>
  </si>
  <si>
    <t>1.5  โครงการอบรมทักษะทางวิชาการ</t>
  </si>
  <si>
    <t>1.6  โครงการส่งเสริมและพัฒนานิสิต</t>
  </si>
  <si>
    <t>1.7  โครงการกิจกรรมเสริมหลักสูตรระดับบัณฑิตศึกษา</t>
  </si>
  <si>
    <t>1. งานสนับสนุนการจัดการศึกษา</t>
  </si>
  <si>
    <t>1.1 สำนักงานเลขานุการคณะสังคมศาสตร์</t>
  </si>
  <si>
    <t>1. หมวดค่าตอบแทนใช้สอยและวัสดุ</t>
  </si>
  <si>
    <t>1.1 ค่าใช้สอย</t>
  </si>
  <si>
    <t>1.1.1  ค่าซ่อมแซมบำรุงรักษาทรัพย?สิน</t>
  </si>
  <si>
    <t>2. หมวดค่าครุภัณฑ์ ที่ดิน และสิ่งก่อสร้าง</t>
  </si>
  <si>
    <t>2.1 ค่าครุภัณฑ์</t>
  </si>
  <si>
    <t>2. เครื่องมัลติมีเดียโปรเจคเตอร์ ระดับ XGA ขนาไม่น้อยกว่า 3000 ANSI Lumens จำนวน 1 เครื่อง</t>
  </si>
  <si>
    <t xml:space="preserve">1. ป้ายประชาสัมพันธ์ แบบพับเก็บได้ จำนวน 1 ชุด </t>
  </si>
  <si>
    <t xml:space="preserve">1. รถเข็น แบบพับเก็บได้ จำนวน 1 คัน </t>
  </si>
  <si>
    <t>2. เครื่องปรับอากาศ แบบแยกส่วนชนิดแขวน ขนาด 36,000 บีทียู จำนวน 1 ชุด</t>
  </si>
  <si>
    <t>3. ตู้กระจกบานเลื่อนทรงสูง จำนวน 1 ตู้</t>
  </si>
  <si>
    <t>4. เครื่องอ่านบาร์โค้ด แบบตั้งโต๊ะ จำนวน 1 เครื่อง</t>
  </si>
  <si>
    <t>5. ชั้นวางหนังสือ 2 ด้าน จำนวน 2 ชั้น</t>
  </si>
  <si>
    <t>6. ชั้นวางวารสาร จำนวน 2 ชั้น</t>
  </si>
  <si>
    <t>รวมเงินหมวดค่าครุภัณฑ์ ที่ดินและสิ่งก่อสร้าง</t>
  </si>
  <si>
    <t>2. งานจัดการศึกษาสาขาสังคมศาสตร์</t>
  </si>
  <si>
    <t>2.1 ภาควิชาสังคมวิทยาและมานุษยวิทยา</t>
  </si>
  <si>
    <t>1. เครื่องสำรองไฟฟ้า ขนาด 1 KVA จำนวน 2 เครื่อง</t>
  </si>
  <si>
    <t>2.1.1 ครุภัณฑ์คอมพิวเตอร์</t>
  </si>
  <si>
    <t>2.1.3 ครุภัณฑ์สำนักงาน</t>
  </si>
  <si>
    <t>2.1.2 ครุภัณฑ์โฆษณาและเผยแพร่</t>
  </si>
  <si>
    <t>2.1.2 ครุภัณฑ์สำนักงาน</t>
  </si>
  <si>
    <t xml:space="preserve">1. โต๊ะทำงานพร้อมเก้าอี้ จำนวน 2 ชุด </t>
  </si>
  <si>
    <t xml:space="preserve">กองทุนสินทรัพย์ถาวร  แผนงานจัดการศึกษาอุดมศึกษา งานสนับสนุนการจัดการศึกษา  </t>
  </si>
  <si>
    <t>1.  โครงการสนับสนุนด้านการบริการวิชาการแก่สังคม</t>
  </si>
  <si>
    <t>1.1  โครงการ Open House</t>
  </si>
  <si>
    <t>1.2  โครงการ Asean Week</t>
  </si>
  <si>
    <t>1.3  โครงการบรรยายวิชาการนานาชาติ</t>
  </si>
  <si>
    <t>1.4  โครงการจัดทำวารสารสังคมศาสตร์</t>
  </si>
  <si>
    <t>1.5  โครงการบริการวิชาการแก่สังคม</t>
  </si>
  <si>
    <t xml:space="preserve">กองทุนทำนุบำรุงศิลปะวัฒนธรรม  แผนงานศาสนา ศิลปะและวัฒนธรรม  งานทำนุบำรุงศิลปวัฒนธรรม  สำนักงานเลขานุการคณะสังคมศาสตร์ </t>
  </si>
  <si>
    <t>1.  โครงการสนับสนุนด้านการทำนุบำรุงศิลปะและวัฒนธรรม</t>
  </si>
  <si>
    <t>1.1  โครงการทำนุบำรุงศิลปะวัฒนธรรม</t>
  </si>
  <si>
    <t xml:space="preserve">กองทุนสำรอง  แผนงานจัดการศึกษาอุดมศึกษา  งานสนับสนุนการจัดการศึกษา สำนักงานเลขานุการคณะสังคมศาสตร์ </t>
  </si>
  <si>
    <t>1.  เงินอุดหนุนกองทุนสำรอง</t>
  </si>
  <si>
    <t>1.1  เงินอุดหนุนกองทุนสำรอง</t>
  </si>
  <si>
    <t>รวมเงินกองทุนสำรอง</t>
  </si>
  <si>
    <t>รวมเงินกองทุนทำนุบำรุงศิลปะวัฒนธรรม</t>
  </si>
  <si>
    <t xml:space="preserve">รวมเงินกองทุนเพื่อการศึกษา </t>
  </si>
  <si>
    <t>ปีงบประมาณ 2555</t>
  </si>
  <si>
    <t>ค่าตอบแทน,เงินประจำตำแหน่งวิชาการ,ค่าตอบพิเศษแก่บุคลากร</t>
  </si>
  <si>
    <t xml:space="preserve">1. เครื่องพิมพ์ชนิดเลเซอร์ขาวดำ ความเร็วไม่ต่ำกว่า 28 แผ่น/นาที จำนวน2เครื่อง </t>
  </si>
  <si>
    <t>(ระดับปริญญาเอกหรือเทียบเท่ากรณีเงินเดือนไม่ถึง 25,000 บาท</t>
  </si>
  <si>
    <t xml:space="preserve">แผนงาน : ขยายโอกาสและพัฒนาการศึกษา </t>
  </si>
  <si>
    <t xml:space="preserve">ผลผลิต : ผู้สำเร็จการศึกษาด้านสังคมศาสตร์ </t>
  </si>
  <si>
    <t xml:space="preserve">งานจัดการศึกษาสาขาสังคมศาสตร์  คณะสังคมศาสตร์ สำนักงานเลขานุการคณะสังคมศาสตร์ 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</si>
  <si>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</si>
  <si>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</si>
  <si>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</si>
  <si>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</si>
  <si>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งบประมาณแผ่นดิน ประจำปี 2555</t>
  </si>
  <si>
    <t>เดือน ตค.54</t>
  </si>
  <si>
    <t>เดือน พย.54</t>
  </si>
  <si>
    <t>เดือน ธค.54</t>
  </si>
  <si>
    <t>เดือน มค.55</t>
  </si>
  <si>
    <t>เดือน กพ.55</t>
  </si>
  <si>
    <t>เดือน มีค.55</t>
  </si>
  <si>
    <t>เดือน เมย.55</t>
  </si>
  <si>
    <t>เดือน พค.55</t>
  </si>
  <si>
    <t>เดือน มิย.55</t>
  </si>
  <si>
    <t>เดือน กค.55</t>
  </si>
  <si>
    <t>เดือน สค.55</t>
  </si>
  <si>
    <t>เดือน กย.55</t>
  </si>
  <si>
    <t xml:space="preserve">กองทุนสินทรัพย์ถาวร  แผนงานจัดการศึกษาอุดมศึกษา งานจัดการศึกษาสาขาสังคมศาสตร์  </t>
  </si>
  <si>
    <t>2. อุปกรณ์กระจายสัญญาณ(L2 Switch ขนาด 24 ช่อง แบบที่ 2 จำนวน 1 เครื่อง</t>
  </si>
  <si>
    <t>งบบุคลากร</t>
  </si>
  <si>
    <t>1. เงินเดือนและค่าจ้างประจำ (อัตราเดิม)</t>
  </si>
  <si>
    <t>งบดำเนินงาน</t>
  </si>
  <si>
    <t>1. ค่าตอบแทน</t>
  </si>
  <si>
    <t>3. ค่าวัสดุ</t>
  </si>
  <si>
    <t>กองทุนเพื่อการศึกษา</t>
  </si>
  <si>
    <t>กองทุนสินทรัพย์ถาวร</t>
  </si>
  <si>
    <t>1. ค่าใช้สอย</t>
  </si>
  <si>
    <t>รวมเงินงบประมาณแผ่นดิน ประจำปี 2555</t>
  </si>
  <si>
    <t>2. ค่าใช้สอย</t>
  </si>
  <si>
    <t>ไตรมาส 1</t>
  </si>
  <si>
    <t>ไตรมาศ 2</t>
  </si>
  <si>
    <t>เดือน เม.ย. 55</t>
  </si>
  <si>
    <t>เดือน พ.ค. 55</t>
  </si>
  <si>
    <t>เดือน มิ.ย. 55</t>
  </si>
  <si>
    <t>เดือน ก.ค. 55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</si>
</sst>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#,##0.00;[Red]\-\ 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107041E]d\ mmmm\ yyyy;@"/>
    <numFmt numFmtId="186" formatCode="d\ ดดด\ bbbb"/>
  </numFmts>
  <fonts count="44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0"/>
    </font>
    <font>
      <b/>
      <sz val="13.5"/>
      <name val="DilleniaUPC"/>
      <family val="1"/>
    </font>
    <font>
      <sz val="1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171" fontId="1" fillId="0" borderId="0" xfId="42" applyFont="1" applyAlignment="1">
      <alignment/>
    </xf>
    <xf numFmtId="171" fontId="2" fillId="0" borderId="0" xfId="42" applyFont="1" applyAlignment="1">
      <alignment/>
    </xf>
    <xf numFmtId="171" fontId="4" fillId="0" borderId="10" xfId="42" applyFont="1" applyBorder="1" applyAlignment="1">
      <alignment/>
    </xf>
    <xf numFmtId="171" fontId="2" fillId="0" borderId="10" xfId="42" applyFont="1" applyBorder="1" applyAlignment="1">
      <alignment/>
    </xf>
    <xf numFmtId="171" fontId="2" fillId="0" borderId="11" xfId="42" applyFont="1" applyBorder="1" applyAlignment="1">
      <alignment/>
    </xf>
    <xf numFmtId="171" fontId="2" fillId="0" borderId="11" xfId="42" applyFont="1" applyBorder="1" applyAlignment="1">
      <alignment shrinkToFit="1"/>
    </xf>
    <xf numFmtId="180" fontId="2" fillId="0" borderId="11" xfId="42" applyNumberFormat="1" applyFont="1" applyBorder="1" applyAlignment="1">
      <alignment/>
    </xf>
    <xf numFmtId="171" fontId="3" fillId="0" borderId="11" xfId="42" applyFont="1" applyBorder="1" applyAlignment="1">
      <alignment/>
    </xf>
    <xf numFmtId="171" fontId="3" fillId="0" borderId="11" xfId="42" applyFont="1" applyBorder="1" applyAlignment="1">
      <alignment horizontal="right"/>
    </xf>
    <xf numFmtId="171" fontId="3" fillId="0" borderId="12" xfId="42" applyFont="1" applyBorder="1" applyAlignment="1">
      <alignment/>
    </xf>
    <xf numFmtId="171" fontId="3" fillId="0" borderId="12" xfId="42" applyFont="1" applyBorder="1" applyAlignment="1">
      <alignment shrinkToFit="1"/>
    </xf>
    <xf numFmtId="180" fontId="3" fillId="0" borderId="12" xfId="42" applyNumberFormat="1" applyFont="1" applyBorder="1" applyAlignment="1">
      <alignment/>
    </xf>
    <xf numFmtId="171" fontId="2" fillId="0" borderId="0" xfId="42" applyFont="1" applyBorder="1" applyAlignment="1">
      <alignment/>
    </xf>
    <xf numFmtId="180" fontId="2" fillId="0" borderId="0" xfId="42" applyNumberFormat="1" applyFont="1" applyBorder="1" applyAlignment="1">
      <alignment/>
    </xf>
    <xf numFmtId="171" fontId="2" fillId="0" borderId="0" xfId="42" applyFont="1" applyFill="1" applyBorder="1" applyAlignment="1">
      <alignment/>
    </xf>
    <xf numFmtId="171" fontId="3" fillId="0" borderId="0" xfId="42" applyFont="1" applyBorder="1" applyAlignment="1">
      <alignment horizontal="right"/>
    </xf>
    <xf numFmtId="171" fontId="3" fillId="0" borderId="0" xfId="42" applyFont="1" applyBorder="1" applyAlignment="1">
      <alignment/>
    </xf>
    <xf numFmtId="180" fontId="3" fillId="0" borderId="0" xfId="42" applyNumberFormat="1" applyFont="1" applyBorder="1" applyAlignment="1">
      <alignment/>
    </xf>
    <xf numFmtId="171" fontId="2" fillId="0" borderId="0" xfId="42" applyFont="1" applyFill="1" applyAlignment="1">
      <alignment/>
    </xf>
    <xf numFmtId="171" fontId="3" fillId="33" borderId="12" xfId="42" applyFont="1" applyFill="1" applyBorder="1" applyAlignment="1">
      <alignment horizontal="center" vertical="center"/>
    </xf>
    <xf numFmtId="171" fontId="2" fillId="0" borderId="10" xfId="42" applyFont="1" applyFill="1" applyBorder="1" applyAlignment="1">
      <alignment/>
    </xf>
    <xf numFmtId="171" fontId="4" fillId="0" borderId="11" xfId="42" applyFont="1" applyBorder="1" applyAlignment="1">
      <alignment/>
    </xf>
    <xf numFmtId="171" fontId="2" fillId="0" borderId="11" xfId="42" applyFont="1" applyFill="1" applyBorder="1" applyAlignment="1">
      <alignment/>
    </xf>
    <xf numFmtId="171" fontId="3" fillId="0" borderId="12" xfId="42" applyFont="1" applyFill="1" applyBorder="1" applyAlignment="1">
      <alignment/>
    </xf>
    <xf numFmtId="171" fontId="2" fillId="0" borderId="13" xfId="42" applyFont="1" applyBorder="1" applyAlignment="1">
      <alignment/>
    </xf>
    <xf numFmtId="171" fontId="5" fillId="0" borderId="0" xfId="42" applyFont="1" applyBorder="1" applyAlignment="1">
      <alignment/>
    </xf>
    <xf numFmtId="171" fontId="3" fillId="0" borderId="13" xfId="42" applyFont="1" applyBorder="1" applyAlignment="1">
      <alignment/>
    </xf>
    <xf numFmtId="180" fontId="3" fillId="0" borderId="13" xfId="42" applyNumberFormat="1" applyFont="1" applyBorder="1" applyAlignment="1">
      <alignment/>
    </xf>
    <xf numFmtId="0" fontId="6" fillId="0" borderId="0" xfId="0" applyFont="1" applyAlignment="1">
      <alignment/>
    </xf>
    <xf numFmtId="171" fontId="3" fillId="0" borderId="11" xfId="42" applyFont="1" applyBorder="1" applyAlignment="1">
      <alignment horizontal="right" shrinkToFit="1"/>
    </xf>
    <xf numFmtId="171" fontId="3" fillId="0" borderId="14" xfId="42" applyFont="1" applyBorder="1" applyAlignment="1">
      <alignment/>
    </xf>
    <xf numFmtId="171" fontId="3" fillId="0" borderId="15" xfId="42" applyFont="1" applyBorder="1" applyAlignment="1">
      <alignment/>
    </xf>
    <xf numFmtId="171" fontId="2" fillId="0" borderId="11" xfId="42" applyFont="1" applyBorder="1" applyAlignment="1">
      <alignment horizontal="center"/>
    </xf>
    <xf numFmtId="0" fontId="0" fillId="0" borderId="0" xfId="0" applyFont="1" applyAlignment="1">
      <alignment/>
    </xf>
    <xf numFmtId="171" fontId="3" fillId="0" borderId="0" xfId="42" applyFont="1" applyBorder="1" applyAlignment="1">
      <alignment shrinkToFit="1"/>
    </xf>
    <xf numFmtId="171" fontId="3" fillId="0" borderId="0" xfId="42" applyFont="1" applyFill="1" applyBorder="1" applyAlignment="1">
      <alignment shrinkToFit="1"/>
    </xf>
    <xf numFmtId="0" fontId="0" fillId="0" borderId="0" xfId="0" applyBorder="1" applyAlignment="1">
      <alignment/>
    </xf>
    <xf numFmtId="171" fontId="3" fillId="0" borderId="10" xfId="42" applyFont="1" applyBorder="1" applyAlignment="1">
      <alignment/>
    </xf>
    <xf numFmtId="171" fontId="3" fillId="0" borderId="10" xfId="42" applyFont="1" applyFill="1" applyBorder="1" applyAlignment="1">
      <alignment/>
    </xf>
    <xf numFmtId="171" fontId="2" fillId="0" borderId="12" xfId="42" applyFont="1" applyBorder="1" applyAlignment="1">
      <alignment/>
    </xf>
    <xf numFmtId="171" fontId="3" fillId="0" borderId="11" xfId="42" applyFont="1" applyBorder="1" applyAlignment="1">
      <alignment horizontal="left"/>
    </xf>
    <xf numFmtId="171" fontId="2" fillId="0" borderId="16" xfId="42" applyFont="1" applyBorder="1" applyAlignment="1">
      <alignment/>
    </xf>
    <xf numFmtId="171" fontId="2" fillId="0" borderId="13" xfId="42" applyFont="1" applyBorder="1" applyAlignment="1">
      <alignment shrinkToFit="1"/>
    </xf>
    <xf numFmtId="180" fontId="2" fillId="0" borderId="16" xfId="42" applyNumberFormat="1" applyFont="1" applyBorder="1" applyAlignment="1">
      <alignment/>
    </xf>
    <xf numFmtId="171" fontId="2" fillId="0" borderId="0" xfId="42" applyFont="1" applyBorder="1" applyAlignment="1">
      <alignment horizontal="center"/>
    </xf>
    <xf numFmtId="171" fontId="3" fillId="0" borderId="0" xfId="42" applyFont="1" applyFill="1" applyBorder="1" applyAlignment="1">
      <alignment/>
    </xf>
    <xf numFmtId="171" fontId="7" fillId="0" borderId="11" xfId="42" applyFont="1" applyBorder="1" applyAlignment="1">
      <alignment horizontal="right"/>
    </xf>
    <xf numFmtId="0" fontId="8" fillId="0" borderId="0" xfId="0" applyFont="1" applyAlignment="1">
      <alignment/>
    </xf>
    <xf numFmtId="171" fontId="3" fillId="0" borderId="11" xfId="42" applyFont="1" applyBorder="1" applyAlignment="1">
      <alignment shrinkToFit="1"/>
    </xf>
    <xf numFmtId="171" fontId="3" fillId="0" borderId="16" xfId="42" applyFont="1" applyBorder="1" applyAlignment="1">
      <alignment/>
    </xf>
    <xf numFmtId="180" fontId="2" fillId="0" borderId="13" xfId="42" applyNumberFormat="1" applyFont="1" applyBorder="1" applyAlignment="1">
      <alignment/>
    </xf>
    <xf numFmtId="0" fontId="6" fillId="0" borderId="0" xfId="0" applyFont="1" applyBorder="1" applyAlignment="1">
      <alignment/>
    </xf>
    <xf numFmtId="171" fontId="3" fillId="0" borderId="13" xfId="42" applyFont="1" applyBorder="1" applyAlignment="1">
      <alignment horizontal="left"/>
    </xf>
    <xf numFmtId="171" fontId="7" fillId="0" borderId="13" xfId="42" applyFont="1" applyBorder="1" applyAlignment="1">
      <alignment horizontal="right"/>
    </xf>
    <xf numFmtId="43" fontId="3" fillId="0" borderId="12" xfId="42" applyNumberFormat="1" applyFont="1" applyBorder="1" applyAlignment="1">
      <alignment/>
    </xf>
    <xf numFmtId="43" fontId="3" fillId="0" borderId="12" xfId="42" applyNumberFormat="1" applyFont="1" applyBorder="1" applyAlignment="1">
      <alignment shrinkToFit="1"/>
    </xf>
    <xf numFmtId="171" fontId="3" fillId="0" borderId="12" xfId="42" applyFont="1" applyBorder="1" applyAlignment="1">
      <alignment shrinkToFit="1"/>
    </xf>
    <xf numFmtId="171" fontId="3" fillId="0" borderId="12" xfId="42" applyFont="1" applyFill="1" applyBorder="1" applyAlignment="1">
      <alignment/>
    </xf>
    <xf numFmtId="171" fontId="3" fillId="0" borderId="12" xfId="42" applyFont="1" applyBorder="1" applyAlignment="1">
      <alignment/>
    </xf>
    <xf numFmtId="171" fontId="3" fillId="34" borderId="12" xfId="42" applyFont="1" applyFill="1" applyBorder="1" applyAlignment="1">
      <alignment horizontal="center" vertical="center"/>
    </xf>
    <xf numFmtId="171" fontId="2" fillId="0" borderId="10" xfId="42" applyFont="1" applyBorder="1" applyAlignment="1">
      <alignment horizontal="left"/>
    </xf>
    <xf numFmtId="171" fontId="3" fillId="0" borderId="11" xfId="42" applyFont="1" applyBorder="1" applyAlignment="1">
      <alignment shrinkToFit="1"/>
    </xf>
    <xf numFmtId="171" fontId="2" fillId="0" borderId="10" xfId="42" applyFont="1" applyBorder="1" applyAlignment="1">
      <alignment/>
    </xf>
    <xf numFmtId="171" fontId="2" fillId="0" borderId="10" xfId="42" applyFont="1" applyBorder="1" applyAlignment="1">
      <alignment shrinkToFit="1"/>
    </xf>
    <xf numFmtId="171" fontId="3" fillId="0" borderId="15" xfId="42" applyFont="1" applyBorder="1" applyAlignment="1">
      <alignment shrinkToFit="1"/>
    </xf>
    <xf numFmtId="171" fontId="3" fillId="33" borderId="11" xfId="42" applyFont="1" applyFill="1" applyBorder="1" applyAlignment="1">
      <alignment horizontal="center" vertical="center"/>
    </xf>
    <xf numFmtId="171" fontId="3" fillId="33" borderId="12" xfId="42" applyFont="1" applyFill="1" applyBorder="1" applyAlignment="1">
      <alignment horizontal="center" vertical="center"/>
    </xf>
    <xf numFmtId="171" fontId="1" fillId="0" borderId="0" xfId="42" applyFont="1" applyAlignment="1">
      <alignment horizontal="center"/>
    </xf>
    <xf numFmtId="171" fontId="3" fillId="34" borderId="11" xfId="42" applyFont="1" applyFill="1" applyBorder="1" applyAlignment="1">
      <alignment horizontal="center" vertical="center"/>
    </xf>
    <xf numFmtId="171" fontId="3" fillId="34" borderId="12" xfId="42" applyFont="1" applyFill="1" applyBorder="1" applyAlignment="1">
      <alignment horizontal="center" vertical="center"/>
    </xf>
    <xf numFmtId="171" fontId="3" fillId="34" borderId="17" xfId="42" applyFont="1" applyFill="1" applyBorder="1" applyAlignment="1">
      <alignment horizontal="center" vertical="center"/>
    </xf>
    <xf numFmtId="171" fontId="3" fillId="34" borderId="18" xfId="42" applyFont="1" applyFill="1" applyBorder="1" applyAlignment="1">
      <alignment horizontal="center" vertical="center"/>
    </xf>
    <xf numFmtId="171" fontId="3" fillId="34" borderId="19" xfId="42" applyFont="1" applyFill="1" applyBorder="1" applyAlignment="1">
      <alignment horizontal="center" vertical="center"/>
    </xf>
    <xf numFmtId="171" fontId="5" fillId="0" borderId="0" xfId="42" applyFont="1" applyBorder="1" applyAlignment="1">
      <alignment horizontal="center"/>
    </xf>
    <xf numFmtId="171" fontId="1" fillId="0" borderId="2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6.421875" style="0" customWidth="1"/>
    <col min="2" max="2" width="11.7109375" style="0" customWidth="1"/>
    <col min="3" max="4" width="10.7109375" style="0" customWidth="1"/>
    <col min="5" max="5" width="11.421875" style="0" customWidth="1"/>
    <col min="6" max="8" width="10.140625" style="0" customWidth="1"/>
    <col min="9" max="11" width="10.7109375" style="0" customWidth="1"/>
    <col min="12" max="12" width="10.421875" style="0" customWidth="1"/>
    <col min="13" max="13" width="10.28125" style="0" customWidth="1"/>
  </cols>
  <sheetData>
    <row r="1" spans="1:13" ht="26.25">
      <c r="A1" s="68" t="s">
        <v>223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1:13" ht="26.25">
      <c r="A2" s="68" t="s">
        <v>216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8" t="s">
        <v>217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26.25">
      <c r="A4" s="68" t="s">
        <v>218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1:13" ht="21">
      <c r="A6" s="66" t="s">
        <v>0</v>
      </c>
      <c r="B6" s="66" t="s">
        <v>1</v>
      </c>
      <c r="C6" s="66" t="s">
        <v>2</v>
      </c>
      <c r="D6" s="66" t="s">
        <v>3</v>
      </c>
      <c r="E6" s="66" t="s">
        <v>4</v>
      </c>
      <c r="F6" s="66" t="s">
        <v>212</v>
      </c>
      <c r="G6" s="66"/>
      <c r="H6" s="66"/>
      <c r="I6" s="66"/>
      <c r="J6" s="66"/>
      <c r="K6" s="66"/>
      <c r="L6" s="66" t="s">
        <v>5</v>
      </c>
      <c r="M6" s="66" t="s">
        <v>6</v>
      </c>
    </row>
    <row r="7" spans="1:13" ht="21.75" thickBot="1">
      <c r="A7" s="67"/>
      <c r="B7" s="67"/>
      <c r="C7" s="67"/>
      <c r="D7" s="67"/>
      <c r="E7" s="67"/>
      <c r="F7" s="20" t="s">
        <v>248</v>
      </c>
      <c r="G7" s="20" t="s">
        <v>249</v>
      </c>
      <c r="H7" s="20" t="s">
        <v>250</v>
      </c>
      <c r="I7" s="20" t="s">
        <v>251</v>
      </c>
      <c r="J7" s="20" t="s">
        <v>252</v>
      </c>
      <c r="K7" s="20" t="s">
        <v>253</v>
      </c>
      <c r="L7" s="67"/>
      <c r="M7" s="67"/>
    </row>
    <row r="8" spans="1:13" ht="21.75" thickTop="1">
      <c r="A8" s="3" t="s">
        <v>243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21">
      <c r="A9" s="3" t="s">
        <v>238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21">
      <c r="A10" s="63" t="s">
        <v>239</v>
      </c>
      <c r="B10" s="4">
        <v>6362600</v>
      </c>
      <c r="C10" s="4"/>
      <c r="D10" s="4"/>
      <c r="E10" s="4">
        <v>6362600</v>
      </c>
      <c r="F10" s="6">
        <v>1243200</v>
      </c>
      <c r="G10" s="6">
        <v>1069470</v>
      </c>
      <c r="H10" s="5">
        <v>0</v>
      </c>
      <c r="I10" s="5"/>
      <c r="J10" s="5"/>
      <c r="K10" s="5"/>
      <c r="L10" s="64">
        <f>SUM(F10:K10)</f>
        <v>2312670</v>
      </c>
      <c r="M10" s="64">
        <f>SUM(E10-L10)</f>
        <v>4049930</v>
      </c>
    </row>
    <row r="11" spans="1:13" ht="21">
      <c r="A11" s="3" t="s">
        <v>240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ht="21">
      <c r="A12" s="63" t="s">
        <v>241</v>
      </c>
      <c r="B12" s="4">
        <v>49800</v>
      </c>
      <c r="C12" s="4">
        <v>6600</v>
      </c>
      <c r="D12" s="4">
        <v>116400</v>
      </c>
      <c r="E12" s="4">
        <f>SUM(B12-C12+D12)</f>
        <v>159600</v>
      </c>
      <c r="F12" s="4">
        <v>0</v>
      </c>
      <c r="G12" s="4">
        <v>0</v>
      </c>
      <c r="H12" s="4">
        <v>0</v>
      </c>
      <c r="I12" s="4"/>
      <c r="J12" s="4"/>
      <c r="K12" s="4"/>
      <c r="L12" s="4">
        <f>SUM(F12:K12)</f>
        <v>0</v>
      </c>
      <c r="M12" s="4">
        <f>SUM(E12-L12)</f>
        <v>159600</v>
      </c>
    </row>
    <row r="13" spans="1:13" ht="21">
      <c r="A13" s="63" t="s">
        <v>247</v>
      </c>
      <c r="B13" s="4">
        <v>15000</v>
      </c>
      <c r="C13" s="4">
        <v>15000</v>
      </c>
      <c r="D13" s="4"/>
      <c r="E13" s="4">
        <v>0</v>
      </c>
      <c r="F13" s="4">
        <v>0</v>
      </c>
      <c r="G13" s="4">
        <v>0</v>
      </c>
      <c r="H13" s="4">
        <v>0</v>
      </c>
      <c r="I13" s="4"/>
      <c r="J13" s="4"/>
      <c r="K13" s="4"/>
      <c r="L13" s="4">
        <v>0</v>
      </c>
      <c r="M13" s="4">
        <v>0</v>
      </c>
    </row>
    <row r="14" spans="1:13" ht="21">
      <c r="A14" s="63" t="s">
        <v>242</v>
      </c>
      <c r="B14" s="4">
        <v>793400</v>
      </c>
      <c r="C14" s="4">
        <v>94800</v>
      </c>
      <c r="D14" s="4"/>
      <c r="E14" s="4">
        <f>SUM(B14-C14+D14)</f>
        <v>698600</v>
      </c>
      <c r="F14" s="4">
        <v>0</v>
      </c>
      <c r="G14" s="4">
        <v>139645</v>
      </c>
      <c r="H14" s="4">
        <v>62700</v>
      </c>
      <c r="I14" s="4"/>
      <c r="J14" s="4"/>
      <c r="K14" s="4"/>
      <c r="L14" s="4">
        <f>SUM(F14:K14)</f>
        <v>202345</v>
      </c>
      <c r="M14" s="4">
        <f>SUM(E14-L14)</f>
        <v>496255</v>
      </c>
    </row>
    <row r="15" spans="1:13" ht="21">
      <c r="A15" s="3" t="s">
        <v>244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21">
      <c r="A16" s="3" t="s">
        <v>240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21">
      <c r="A17" s="61" t="s">
        <v>245</v>
      </c>
      <c r="B17" s="5">
        <v>6700</v>
      </c>
      <c r="C17" s="6"/>
      <c r="D17" s="5"/>
      <c r="E17" s="5">
        <v>6700</v>
      </c>
      <c r="F17" s="4">
        <v>0</v>
      </c>
      <c r="G17" s="4">
        <v>0</v>
      </c>
      <c r="H17" s="4">
        <v>0</v>
      </c>
      <c r="I17" s="4"/>
      <c r="J17" s="4"/>
      <c r="K17" s="4"/>
      <c r="L17" s="5">
        <v>0</v>
      </c>
      <c r="M17" s="5">
        <v>6700</v>
      </c>
    </row>
    <row r="18" spans="1:13" ht="21.75" thickBot="1">
      <c r="A18" s="9" t="s">
        <v>246</v>
      </c>
      <c r="B18" s="11">
        <f>SUM(B10:B17)</f>
        <v>7227500</v>
      </c>
      <c r="C18" s="11"/>
      <c r="D18" s="11"/>
      <c r="E18" s="11">
        <f aca="true" t="shared" si="0" ref="E18:M18">SUM(E10:E17)</f>
        <v>7227500</v>
      </c>
      <c r="F18" s="11">
        <f t="shared" si="0"/>
        <v>1243200</v>
      </c>
      <c r="G18" s="11">
        <f t="shared" si="0"/>
        <v>1209115</v>
      </c>
      <c r="H18" s="11">
        <f t="shared" si="0"/>
        <v>62700</v>
      </c>
      <c r="I18" s="10"/>
      <c r="J18" s="10"/>
      <c r="K18" s="11"/>
      <c r="L18" s="11">
        <f t="shared" si="0"/>
        <v>2515015</v>
      </c>
      <c r="M18" s="11">
        <f t="shared" si="0"/>
        <v>4712485</v>
      </c>
    </row>
    <row r="19" ht="13.5" thickTop="1"/>
    <row r="22" spans="1:13" ht="21">
      <c r="A22" s="69" t="s">
        <v>0</v>
      </c>
      <c r="B22" s="71" t="s">
        <v>212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</row>
    <row r="23" spans="1:13" ht="21.75" thickBot="1">
      <c r="A23" s="70"/>
      <c r="B23" s="60" t="s">
        <v>224</v>
      </c>
      <c r="C23" s="60" t="s">
        <v>225</v>
      </c>
      <c r="D23" s="60" t="s">
        <v>226</v>
      </c>
      <c r="E23" s="60" t="s">
        <v>227</v>
      </c>
      <c r="F23" s="60" t="s">
        <v>228</v>
      </c>
      <c r="G23" s="60" t="s">
        <v>229</v>
      </c>
      <c r="H23" s="60" t="s">
        <v>230</v>
      </c>
      <c r="I23" s="60" t="s">
        <v>231</v>
      </c>
      <c r="J23" s="60" t="s">
        <v>232</v>
      </c>
      <c r="K23" s="60" t="s">
        <v>233</v>
      </c>
      <c r="L23" s="60" t="s">
        <v>234</v>
      </c>
      <c r="M23" s="60" t="s">
        <v>235</v>
      </c>
    </row>
    <row r="24" spans="1:13" ht="21.75" thickTop="1">
      <c r="A24" s="3" t="s">
        <v>219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ht="21">
      <c r="A25" s="61" t="s">
        <v>220</v>
      </c>
      <c r="B25" s="5">
        <v>0</v>
      </c>
      <c r="C25" s="5">
        <v>7334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/>
      <c r="J25" s="5"/>
      <c r="K25" s="5"/>
      <c r="L25" s="5"/>
      <c r="M25" s="5"/>
    </row>
    <row r="26" spans="1:13" ht="21">
      <c r="A26" s="61" t="s">
        <v>221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/>
      <c r="J26" s="5"/>
      <c r="K26" s="5"/>
      <c r="L26" s="5"/>
      <c r="M26" s="5"/>
    </row>
    <row r="27" spans="1:13" ht="21.75" thickBot="1">
      <c r="A27" s="9" t="s">
        <v>222</v>
      </c>
      <c r="B27" s="11">
        <f aca="true" t="shared" si="1" ref="B27:G27">SUM(B25:B26)</f>
        <v>0</v>
      </c>
      <c r="C27" s="10">
        <f t="shared" si="1"/>
        <v>7334</v>
      </c>
      <c r="D27" s="11">
        <f t="shared" si="1"/>
        <v>0</v>
      </c>
      <c r="E27" s="11">
        <f t="shared" si="1"/>
        <v>0</v>
      </c>
      <c r="F27" s="11">
        <f t="shared" si="1"/>
        <v>0</v>
      </c>
      <c r="G27" s="11">
        <f t="shared" si="1"/>
        <v>0</v>
      </c>
      <c r="H27" s="10">
        <v>0</v>
      </c>
      <c r="I27" s="10"/>
      <c r="J27" s="10"/>
      <c r="K27" s="11"/>
      <c r="L27" s="11"/>
      <c r="M27" s="10"/>
    </row>
    <row r="28" spans="1:13" ht="21.75" thickTop="1">
      <c r="A28" s="16"/>
      <c r="B28" s="35"/>
      <c r="C28" s="17"/>
      <c r="D28" s="35"/>
      <c r="E28" s="17"/>
      <c r="F28" s="17"/>
      <c r="G28" s="35"/>
      <c r="H28" s="17"/>
      <c r="I28" s="17"/>
      <c r="J28" s="17"/>
      <c r="K28" s="35"/>
      <c r="L28" s="17"/>
      <c r="M28" s="17"/>
    </row>
  </sheetData>
  <sheetProtection/>
  <mergeCells count="14">
    <mergeCell ref="D6:D7"/>
    <mergeCell ref="E6:E7"/>
    <mergeCell ref="F6:K6"/>
    <mergeCell ref="L6:L7"/>
    <mergeCell ref="A6:A7"/>
    <mergeCell ref="A1:M1"/>
    <mergeCell ref="A2:M2"/>
    <mergeCell ref="A3:M3"/>
    <mergeCell ref="A4:M4"/>
    <mergeCell ref="A22:A23"/>
    <mergeCell ref="B22:M22"/>
    <mergeCell ref="M6:M7"/>
    <mergeCell ref="B6:B7"/>
    <mergeCell ref="C6:C7"/>
  </mergeCells>
  <printOptions/>
  <pageMargins left="0.5905511811023623" right="0.3937007874015748" top="0.1968503937007874" bottom="0.11811023622047245" header="0.5118110236220472" footer="0.511811023622047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35"/>
  <sheetViews>
    <sheetView zoomScalePageLayoutView="0" workbookViewId="0" topLeftCell="A1">
      <selection activeCell="P11" sqref="P11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19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2" spans="1:13" ht="26.25">
      <c r="A2" s="68" t="s">
        <v>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26.25">
      <c r="A3" s="68" t="s">
        <v>32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ht="26.25">
      <c r="A4" s="1"/>
    </row>
    <row r="5" spans="1:13" ht="21">
      <c r="A5" s="66" t="s">
        <v>0</v>
      </c>
      <c r="B5" s="66" t="s">
        <v>1</v>
      </c>
      <c r="C5" s="66" t="s">
        <v>2</v>
      </c>
      <c r="D5" s="66" t="s">
        <v>3</v>
      </c>
      <c r="E5" s="66" t="s">
        <v>4</v>
      </c>
      <c r="F5" s="66" t="s">
        <v>212</v>
      </c>
      <c r="G5" s="66"/>
      <c r="H5" s="66"/>
      <c r="I5" s="66"/>
      <c r="J5" s="66"/>
      <c r="K5" s="66"/>
      <c r="L5" s="66" t="s">
        <v>5</v>
      </c>
      <c r="M5" s="66" t="s">
        <v>6</v>
      </c>
    </row>
    <row r="6" spans="1:13" ht="21.75" thickBot="1">
      <c r="A6" s="67"/>
      <c r="B6" s="67"/>
      <c r="C6" s="67"/>
      <c r="D6" s="67"/>
      <c r="E6" s="67"/>
      <c r="F6" s="20" t="s">
        <v>248</v>
      </c>
      <c r="G6" s="20" t="s">
        <v>249</v>
      </c>
      <c r="H6" s="20" t="s">
        <v>250</v>
      </c>
      <c r="I6" s="20" t="s">
        <v>251</v>
      </c>
      <c r="J6" s="20" t="s">
        <v>252</v>
      </c>
      <c r="K6" s="20" t="s">
        <v>253</v>
      </c>
      <c r="L6" s="67"/>
      <c r="M6" s="67"/>
    </row>
    <row r="7" spans="1:13" ht="21.75" thickTop="1">
      <c r="A7" s="22" t="s">
        <v>9</v>
      </c>
      <c r="B7" s="5"/>
      <c r="C7" s="5"/>
      <c r="D7" s="5"/>
      <c r="E7" s="5"/>
      <c r="F7" s="5"/>
      <c r="G7" s="5"/>
      <c r="H7" s="23"/>
      <c r="I7" s="5"/>
      <c r="J7" s="5"/>
      <c r="K7" s="5"/>
      <c r="L7" s="5"/>
      <c r="M7" s="5"/>
    </row>
    <row r="8" spans="1:13" ht="21">
      <c r="A8" s="8" t="s">
        <v>11</v>
      </c>
      <c r="B8" s="5"/>
      <c r="C8" s="5"/>
      <c r="D8" s="5"/>
      <c r="E8" s="5"/>
      <c r="F8" s="5"/>
      <c r="G8" s="5"/>
      <c r="H8" s="23"/>
      <c r="I8" s="5"/>
      <c r="J8" s="5"/>
      <c r="K8" s="5"/>
      <c r="L8" s="5"/>
      <c r="M8" s="5"/>
    </row>
    <row r="9" spans="1:13" ht="21">
      <c r="A9" s="5" t="s">
        <v>213</v>
      </c>
      <c r="B9" s="5">
        <v>2613480</v>
      </c>
      <c r="C9" s="5"/>
      <c r="D9" s="5"/>
      <c r="E9" s="5">
        <f>B9+D9-C9</f>
        <v>2613480</v>
      </c>
      <c r="F9" s="6">
        <v>747725.81</v>
      </c>
      <c r="G9" s="6">
        <v>376340</v>
      </c>
      <c r="H9" s="5">
        <v>186980</v>
      </c>
      <c r="I9" s="6"/>
      <c r="J9" s="5"/>
      <c r="K9" s="5"/>
      <c r="L9" s="5">
        <f>SUM(F9:K9)</f>
        <v>1311045.81</v>
      </c>
      <c r="M9" s="7">
        <f>E9-(SUM(F9:K9))</f>
        <v>1302434.19</v>
      </c>
    </row>
    <row r="10" spans="1:13" ht="21">
      <c r="A10" s="6" t="s">
        <v>215</v>
      </c>
      <c r="B10" s="5"/>
      <c r="C10" s="5"/>
      <c r="D10" s="5"/>
      <c r="E10" s="5"/>
      <c r="F10" s="6"/>
      <c r="G10" s="6"/>
      <c r="H10" s="5"/>
      <c r="I10" s="62"/>
      <c r="J10" s="5"/>
      <c r="K10" s="5"/>
      <c r="L10" s="5"/>
      <c r="M10" s="7"/>
    </row>
    <row r="11" spans="1:13" ht="21.75" thickBot="1">
      <c r="A11" s="9" t="s">
        <v>29</v>
      </c>
      <c r="B11" s="10">
        <f>SUM(B8:B10)</f>
        <v>2613480</v>
      </c>
      <c r="C11" s="10"/>
      <c r="D11" s="10"/>
      <c r="E11" s="10">
        <f>B11+D11-C11</f>
        <v>2613480</v>
      </c>
      <c r="F11" s="11">
        <f>SUM(F8:F10)</f>
        <v>747725.81</v>
      </c>
      <c r="G11" s="11">
        <f>SUM(G9:G10)</f>
        <v>376340</v>
      </c>
      <c r="H11" s="24">
        <f>SUM(H9:H10)</f>
        <v>186980</v>
      </c>
      <c r="I11" s="24"/>
      <c r="J11" s="24"/>
      <c r="K11" s="24"/>
      <c r="L11" s="10">
        <f>SUM(L8:L10)</f>
        <v>1311045.81</v>
      </c>
      <c r="M11" s="12">
        <f>E11-(SUM(F11:K11))</f>
        <v>1302434.19</v>
      </c>
    </row>
    <row r="12" spans="1:13" s="29" customFormat="1" ht="21.75" thickTop="1">
      <c r="A12" s="16"/>
      <c r="B12" s="17"/>
      <c r="C12" s="17"/>
      <c r="D12" s="17"/>
      <c r="E12" s="17"/>
      <c r="F12" s="35"/>
      <c r="G12" s="35"/>
      <c r="H12" s="46"/>
      <c r="I12" s="46"/>
      <c r="J12" s="46"/>
      <c r="K12" s="46"/>
      <c r="L12" s="17"/>
      <c r="M12" s="18"/>
    </row>
    <row r="16" spans="1:13" ht="26.25">
      <c r="A16" s="68" t="s">
        <v>31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1:13" ht="26.25">
      <c r="A17" s="68" t="s">
        <v>33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ht="26.25">
      <c r="A18" s="1"/>
    </row>
    <row r="19" spans="1:13" ht="21">
      <c r="A19" s="66" t="s">
        <v>0</v>
      </c>
      <c r="B19" s="66" t="s">
        <v>1</v>
      </c>
      <c r="C19" s="66" t="s">
        <v>2</v>
      </c>
      <c r="D19" s="66" t="s">
        <v>3</v>
      </c>
      <c r="E19" s="66" t="s">
        <v>4</v>
      </c>
      <c r="F19" s="66" t="s">
        <v>212</v>
      </c>
      <c r="G19" s="66"/>
      <c r="H19" s="66"/>
      <c r="I19" s="66"/>
      <c r="J19" s="66"/>
      <c r="K19" s="66"/>
      <c r="L19" s="66" t="s">
        <v>5</v>
      </c>
      <c r="M19" s="66" t="s">
        <v>6</v>
      </c>
    </row>
    <row r="20" spans="1:13" ht="21.75" thickBot="1">
      <c r="A20" s="67"/>
      <c r="B20" s="67"/>
      <c r="C20" s="67"/>
      <c r="D20" s="67"/>
      <c r="E20" s="67"/>
      <c r="F20" s="20" t="s">
        <v>248</v>
      </c>
      <c r="G20" s="20" t="s">
        <v>249</v>
      </c>
      <c r="H20" s="20" t="s">
        <v>250</v>
      </c>
      <c r="I20" s="20" t="s">
        <v>251</v>
      </c>
      <c r="J20" s="20" t="s">
        <v>252</v>
      </c>
      <c r="K20" s="20" t="s">
        <v>253</v>
      </c>
      <c r="L20" s="67"/>
      <c r="M20" s="67"/>
    </row>
    <row r="21" spans="1:13" ht="21.75" thickTop="1">
      <c r="A21" s="22" t="s">
        <v>7</v>
      </c>
      <c r="B21" s="5"/>
      <c r="C21" s="5"/>
      <c r="D21" s="5"/>
      <c r="E21" s="5"/>
      <c r="F21" s="5"/>
      <c r="G21" s="5"/>
      <c r="H21" s="23"/>
      <c r="I21" s="5"/>
      <c r="J21" s="5"/>
      <c r="K21" s="5"/>
      <c r="L21" s="5"/>
      <c r="M21" s="5"/>
    </row>
    <row r="22" spans="1:13" ht="21">
      <c r="A22" s="8" t="s">
        <v>11</v>
      </c>
      <c r="B22" s="5"/>
      <c r="C22" s="5"/>
      <c r="D22" s="5"/>
      <c r="E22" s="5"/>
      <c r="F22" s="5"/>
      <c r="G22" s="5"/>
      <c r="H22" s="23"/>
      <c r="I22" s="5"/>
      <c r="J22" s="5"/>
      <c r="K22" s="5"/>
      <c r="L22" s="5"/>
      <c r="M22" s="5"/>
    </row>
    <row r="23" spans="1:13" ht="21">
      <c r="A23" s="5" t="s">
        <v>30</v>
      </c>
      <c r="B23" s="5">
        <v>15910</v>
      </c>
      <c r="C23" s="5"/>
      <c r="D23" s="5"/>
      <c r="E23" s="5">
        <f>B23+D23-C23</f>
        <v>15910</v>
      </c>
      <c r="F23" s="6">
        <v>0</v>
      </c>
      <c r="G23" s="6">
        <v>6800</v>
      </c>
      <c r="H23" s="6">
        <v>0</v>
      </c>
      <c r="I23" s="6"/>
      <c r="J23" s="5"/>
      <c r="K23" s="6"/>
      <c r="L23" s="5">
        <f>SUM(F23:K23)</f>
        <v>6800</v>
      </c>
      <c r="M23" s="7">
        <f>E23-(SUM(F23:K23))</f>
        <v>9110</v>
      </c>
    </row>
    <row r="24" spans="1:13" s="29" customFormat="1" ht="21.75" thickBot="1">
      <c r="A24" s="9" t="s">
        <v>29</v>
      </c>
      <c r="B24" s="10">
        <f>SUM(B23:B23)</f>
        <v>15910</v>
      </c>
      <c r="C24" s="10"/>
      <c r="D24" s="10"/>
      <c r="E24" s="10">
        <f>B24+D24-C24</f>
        <v>15910</v>
      </c>
      <c r="F24" s="57">
        <f aca="true" t="shared" si="0" ref="F24:L24">SUM(F23)</f>
        <v>0</v>
      </c>
      <c r="G24" s="57">
        <f t="shared" si="0"/>
        <v>6800</v>
      </c>
      <c r="H24" s="57">
        <v>0</v>
      </c>
      <c r="I24" s="57"/>
      <c r="J24" s="58"/>
      <c r="K24" s="57"/>
      <c r="L24" s="59">
        <f t="shared" si="0"/>
        <v>6800</v>
      </c>
      <c r="M24" s="12">
        <f>E24-(SUM(F24:K24))</f>
        <v>9110</v>
      </c>
    </row>
    <row r="25" ht="21.75" thickTop="1"/>
    <row r="29" spans="1:13" ht="26.25">
      <c r="A29" s="68" t="s">
        <v>42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1:13" ht="26.25">
      <c r="A30" s="68" t="s">
        <v>10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ht="26.25">
      <c r="A31" s="1"/>
    </row>
    <row r="32" spans="1:13" ht="21">
      <c r="A32" s="66" t="s">
        <v>0</v>
      </c>
      <c r="B32" s="66" t="s">
        <v>1</v>
      </c>
      <c r="C32" s="66" t="s">
        <v>2</v>
      </c>
      <c r="D32" s="66" t="s">
        <v>3</v>
      </c>
      <c r="E32" s="66" t="s">
        <v>4</v>
      </c>
      <c r="F32" s="66" t="s">
        <v>212</v>
      </c>
      <c r="G32" s="66"/>
      <c r="H32" s="66"/>
      <c r="I32" s="66"/>
      <c r="J32" s="66"/>
      <c r="K32" s="66"/>
      <c r="L32" s="66" t="s">
        <v>5</v>
      </c>
      <c r="M32" s="66" t="s">
        <v>6</v>
      </c>
    </row>
    <row r="33" spans="1:13" ht="21.75" thickBot="1">
      <c r="A33" s="67"/>
      <c r="B33" s="67"/>
      <c r="C33" s="67"/>
      <c r="D33" s="67"/>
      <c r="E33" s="67"/>
      <c r="F33" s="20" t="s">
        <v>248</v>
      </c>
      <c r="G33" s="20" t="s">
        <v>249</v>
      </c>
      <c r="H33" s="20" t="s">
        <v>250</v>
      </c>
      <c r="I33" s="20" t="s">
        <v>251</v>
      </c>
      <c r="J33" s="20" t="s">
        <v>252</v>
      </c>
      <c r="K33" s="20" t="s">
        <v>253</v>
      </c>
      <c r="L33" s="67"/>
      <c r="M33" s="67"/>
    </row>
    <row r="34" spans="1:13" ht="21.75" thickTop="1">
      <c r="A34" s="3" t="s">
        <v>38</v>
      </c>
      <c r="B34" s="4"/>
      <c r="C34" s="4"/>
      <c r="D34" s="4"/>
      <c r="E34" s="4"/>
      <c r="F34" s="4"/>
      <c r="G34" s="4"/>
      <c r="H34" s="21"/>
      <c r="I34" s="4"/>
      <c r="J34" s="4"/>
      <c r="K34" s="4"/>
      <c r="L34" s="4"/>
      <c r="M34" s="4"/>
    </row>
    <row r="35" spans="1:13" ht="21">
      <c r="A35" s="5" t="s">
        <v>34</v>
      </c>
      <c r="B35" s="5">
        <v>2819240</v>
      </c>
      <c r="C35" s="5"/>
      <c r="D35" s="5"/>
      <c r="E35" s="5">
        <f>SUM(B35-C35)+D35</f>
        <v>2819240</v>
      </c>
      <c r="F35" s="5">
        <v>793440</v>
      </c>
      <c r="G35" s="5">
        <v>396720</v>
      </c>
      <c r="H35" s="5">
        <v>198360</v>
      </c>
      <c r="I35" s="5"/>
      <c r="J35" s="5"/>
      <c r="K35" s="5"/>
      <c r="L35" s="5">
        <f>SUM(F35:K35)</f>
        <v>1388520</v>
      </c>
      <c r="M35" s="7">
        <f>SUM(E35-L35)</f>
        <v>1430720</v>
      </c>
    </row>
    <row r="36" spans="1:13" ht="21">
      <c r="A36" s="5" t="s">
        <v>35</v>
      </c>
      <c r="B36" s="5">
        <v>324000</v>
      </c>
      <c r="C36" s="5"/>
      <c r="D36" s="5"/>
      <c r="E36" s="5">
        <f>SUM(B36-C36)+D36</f>
        <v>324000</v>
      </c>
      <c r="F36" s="5">
        <v>43750</v>
      </c>
      <c r="G36" s="5">
        <v>62475</v>
      </c>
      <c r="H36" s="5">
        <v>21175</v>
      </c>
      <c r="I36" s="5"/>
      <c r="J36" s="5"/>
      <c r="K36" s="5"/>
      <c r="L36" s="5">
        <f>SUM(F36:K36)</f>
        <v>127400</v>
      </c>
      <c r="M36" s="7">
        <f>SUM(E36-L36)</f>
        <v>196600</v>
      </c>
    </row>
    <row r="37" spans="1:13" s="29" customFormat="1" ht="21.75" thickBot="1">
      <c r="A37" s="9" t="s">
        <v>26</v>
      </c>
      <c r="B37" s="10">
        <f>SUM(B35:B36)</f>
        <v>3143240</v>
      </c>
      <c r="C37" s="10"/>
      <c r="D37" s="10"/>
      <c r="E37" s="10">
        <f>SUM(B37-C37)+D37</f>
        <v>3143240</v>
      </c>
      <c r="F37" s="10">
        <f>SUM(F35:F36)</f>
        <v>837190</v>
      </c>
      <c r="G37" s="10">
        <f>SUM(G35:G36)</f>
        <v>459195</v>
      </c>
      <c r="H37" s="10">
        <f>SUM(H35:H36)</f>
        <v>219535</v>
      </c>
      <c r="I37" s="10"/>
      <c r="J37" s="10"/>
      <c r="K37" s="10"/>
      <c r="L37" s="40">
        <f>SUM(F37:K37)</f>
        <v>1515920</v>
      </c>
      <c r="M37" s="12">
        <f>SUM(E37-L37)</f>
        <v>1627320</v>
      </c>
    </row>
    <row r="38" spans="1:13" ht="21.75" thickTop="1">
      <c r="A38" s="22" t="s">
        <v>39</v>
      </c>
      <c r="B38" s="4"/>
      <c r="C38" s="4"/>
      <c r="D38" s="4"/>
      <c r="E38" s="4"/>
      <c r="F38" s="4"/>
      <c r="G38" s="4"/>
      <c r="H38" s="21"/>
      <c r="I38" s="4"/>
      <c r="J38" s="4"/>
      <c r="K38" s="4"/>
      <c r="L38" s="4"/>
      <c r="M38" s="4"/>
    </row>
    <row r="39" spans="1:13" ht="21">
      <c r="A39" s="5" t="s">
        <v>12</v>
      </c>
      <c r="B39" s="5">
        <v>1909000</v>
      </c>
      <c r="C39" s="5">
        <v>100000</v>
      </c>
      <c r="D39" s="5"/>
      <c r="E39" s="5">
        <f>SUM(B39-C39)+D39</f>
        <v>1809000</v>
      </c>
      <c r="F39" s="5">
        <v>344780</v>
      </c>
      <c r="G39" s="5">
        <v>156760</v>
      </c>
      <c r="H39" s="5">
        <v>74930</v>
      </c>
      <c r="I39" s="5"/>
      <c r="J39" s="5"/>
      <c r="K39" s="5"/>
      <c r="L39" s="5">
        <f>SUM(F39:K39)</f>
        <v>576470</v>
      </c>
      <c r="M39" s="7">
        <f>SUM(E39-L39)</f>
        <v>1232530</v>
      </c>
    </row>
    <row r="40" spans="1:13" ht="21">
      <c r="A40" s="5" t="s">
        <v>36</v>
      </c>
      <c r="B40" s="5">
        <v>2288000</v>
      </c>
      <c r="C40" s="5">
        <v>6440</v>
      </c>
      <c r="D40" s="5">
        <v>100000</v>
      </c>
      <c r="E40" s="5">
        <f>SUM(B40-C40)+D40</f>
        <v>2381560</v>
      </c>
      <c r="F40" s="5">
        <v>134592.18</v>
      </c>
      <c r="G40" s="5">
        <v>542972.72</v>
      </c>
      <c r="H40" s="5">
        <v>100092</v>
      </c>
      <c r="I40" s="5"/>
      <c r="J40" s="5"/>
      <c r="K40" s="5"/>
      <c r="L40" s="5">
        <f>SUM(F40:K40)</f>
        <v>777656.8999999999</v>
      </c>
      <c r="M40" s="7">
        <f>SUM(E40-L40)</f>
        <v>1603903.1</v>
      </c>
    </row>
    <row r="41" spans="1:13" ht="21">
      <c r="A41" s="5" t="s">
        <v>37</v>
      </c>
      <c r="B41" s="5">
        <v>876270</v>
      </c>
      <c r="C41" s="5">
        <v>22000</v>
      </c>
      <c r="D41" s="5"/>
      <c r="E41" s="5">
        <f>SUM(B41-C41)+D41</f>
        <v>854270</v>
      </c>
      <c r="F41" s="5">
        <v>23207</v>
      </c>
      <c r="G41" s="5">
        <v>177445.95</v>
      </c>
      <c r="H41" s="5">
        <v>7010</v>
      </c>
      <c r="I41" s="5"/>
      <c r="J41" s="5"/>
      <c r="K41" s="5"/>
      <c r="L41" s="5">
        <f>SUM(F41:K41)</f>
        <v>207662.95</v>
      </c>
      <c r="M41" s="7">
        <f>SUM(E41-L41)</f>
        <v>646607.05</v>
      </c>
    </row>
    <row r="42" spans="1:13" s="29" customFormat="1" ht="21.75" thickBot="1">
      <c r="A42" s="9" t="s">
        <v>25</v>
      </c>
      <c r="B42" s="10">
        <f>SUM(B39:B41)</f>
        <v>5073270</v>
      </c>
      <c r="C42" s="10">
        <f>SUM(C39:C41)</f>
        <v>128440</v>
      </c>
      <c r="D42" s="10">
        <f>SUM(D39:D41)</f>
        <v>100000</v>
      </c>
      <c r="E42" s="10">
        <f>SUM(B42-C42)+D42</f>
        <v>5044830</v>
      </c>
      <c r="F42" s="10">
        <f aca="true" t="shared" si="1" ref="F42:L42">SUM(F39:F41)</f>
        <v>502579.18</v>
      </c>
      <c r="G42" s="11">
        <f t="shared" si="1"/>
        <v>877178.6699999999</v>
      </c>
      <c r="H42" s="11">
        <f>SUM(H39:H41)</f>
        <v>182032</v>
      </c>
      <c r="I42" s="10"/>
      <c r="J42" s="10"/>
      <c r="K42" s="11"/>
      <c r="L42" s="10">
        <f t="shared" si="1"/>
        <v>1561789.8499999999</v>
      </c>
      <c r="M42" s="12">
        <f>SUM(E42-L42)</f>
        <v>3483040.1500000004</v>
      </c>
    </row>
    <row r="43" spans="1:13" ht="21.75" thickTop="1">
      <c r="A43" s="22" t="s">
        <v>40</v>
      </c>
      <c r="B43" s="4"/>
      <c r="C43" s="4"/>
      <c r="D43" s="4"/>
      <c r="E43" s="4"/>
      <c r="F43" s="4"/>
      <c r="G43" s="4"/>
      <c r="H43" s="21"/>
      <c r="I43" s="4"/>
      <c r="J43" s="4"/>
      <c r="K43" s="4"/>
      <c r="L43" s="4"/>
      <c r="M43" s="4"/>
    </row>
    <row r="44" spans="1:13" ht="21">
      <c r="A44" s="5" t="s">
        <v>41</v>
      </c>
      <c r="B44" s="5">
        <v>56000</v>
      </c>
      <c r="C44" s="5"/>
      <c r="D44" s="5"/>
      <c r="E44" s="5">
        <f>SUM(B44-C44)+D44</f>
        <v>56000</v>
      </c>
      <c r="F44" s="33">
        <v>4562</v>
      </c>
      <c r="G44" s="23">
        <v>9763</v>
      </c>
      <c r="H44" s="5">
        <v>2846</v>
      </c>
      <c r="I44" s="5"/>
      <c r="J44" s="5"/>
      <c r="K44" s="5"/>
      <c r="L44" s="33">
        <f>SUM(F44:K44)</f>
        <v>17171</v>
      </c>
      <c r="M44" s="7">
        <f>SUM(E44-F44-G44-H44-I44-J44-K44)</f>
        <v>38829</v>
      </c>
    </row>
    <row r="45" spans="1:13" s="29" customFormat="1" ht="21.75" thickBot="1">
      <c r="A45" s="9" t="s">
        <v>28</v>
      </c>
      <c r="B45" s="10">
        <f>SUM(B44)</f>
        <v>56000</v>
      </c>
      <c r="C45" s="10"/>
      <c r="D45" s="10"/>
      <c r="E45" s="10">
        <f>SUM(B45-C45)+D45</f>
        <v>56000</v>
      </c>
      <c r="F45" s="10">
        <f aca="true" t="shared" si="2" ref="F45:L45">SUM(F44)</f>
        <v>4562</v>
      </c>
      <c r="G45" s="24">
        <f t="shared" si="2"/>
        <v>9763</v>
      </c>
      <c r="H45" s="10">
        <f>SUM(H44)</f>
        <v>2846</v>
      </c>
      <c r="I45" s="10"/>
      <c r="J45" s="10"/>
      <c r="K45" s="10"/>
      <c r="L45" s="10">
        <f t="shared" si="2"/>
        <v>17171</v>
      </c>
      <c r="M45" s="12">
        <f>SUM(E45-F45-G45-H45-I45-J45-K45)</f>
        <v>38829</v>
      </c>
    </row>
    <row r="46" spans="1:13" s="29" customFormat="1" ht="21.75" thickTop="1">
      <c r="A46" s="16"/>
      <c r="B46" s="17"/>
      <c r="C46" s="17"/>
      <c r="D46" s="17"/>
      <c r="E46" s="17"/>
      <c r="F46" s="17"/>
      <c r="G46" s="46"/>
      <c r="H46" s="17"/>
      <c r="I46" s="17"/>
      <c r="J46" s="17"/>
      <c r="K46" s="17"/>
      <c r="L46" s="17"/>
      <c r="M46" s="18"/>
    </row>
    <row r="47" spans="1:13" s="29" customFormat="1" ht="21">
      <c r="A47" s="16"/>
      <c r="B47" s="17"/>
      <c r="C47" s="17"/>
      <c r="D47" s="17"/>
      <c r="E47" s="17"/>
      <c r="F47" s="17"/>
      <c r="G47" s="46"/>
      <c r="H47" s="17"/>
      <c r="I47" s="17"/>
      <c r="J47" s="17"/>
      <c r="K47" s="17"/>
      <c r="L47" s="17"/>
      <c r="M47" s="18"/>
    </row>
    <row r="48" spans="1:13" s="29" customFormat="1" ht="21">
      <c r="A48" s="16"/>
      <c r="B48" s="17"/>
      <c r="C48" s="17"/>
      <c r="D48" s="17"/>
      <c r="E48" s="17"/>
      <c r="F48" s="17"/>
      <c r="G48" s="46"/>
      <c r="H48" s="17"/>
      <c r="I48" s="17"/>
      <c r="J48" s="17"/>
      <c r="K48" s="17"/>
      <c r="L48" s="17"/>
      <c r="M48" s="18"/>
    </row>
    <row r="49" spans="1:13" s="29" customFormat="1" ht="21">
      <c r="A49" s="16"/>
      <c r="B49" s="17"/>
      <c r="C49" s="17"/>
      <c r="D49" s="17"/>
      <c r="E49" s="17"/>
      <c r="F49" s="17"/>
      <c r="G49" s="46"/>
      <c r="H49" s="17"/>
      <c r="I49" s="17"/>
      <c r="J49" s="17"/>
      <c r="K49" s="17"/>
      <c r="L49" s="17"/>
      <c r="M49" s="18"/>
    </row>
    <row r="50" spans="1:13" s="29" customFormat="1" ht="21">
      <c r="A50" s="16"/>
      <c r="B50" s="17"/>
      <c r="C50" s="17"/>
      <c r="D50" s="17"/>
      <c r="E50" s="17"/>
      <c r="F50" s="17"/>
      <c r="G50" s="46"/>
      <c r="H50" s="17"/>
      <c r="I50" s="17"/>
      <c r="J50" s="17"/>
      <c r="K50" s="17"/>
      <c r="L50" s="17"/>
      <c r="M50" s="18"/>
    </row>
    <row r="51" spans="1:13" s="29" customFormat="1" ht="21">
      <c r="A51" s="16"/>
      <c r="B51" s="17"/>
      <c r="C51" s="17"/>
      <c r="D51" s="17"/>
      <c r="E51" s="17"/>
      <c r="F51" s="17"/>
      <c r="G51" s="46"/>
      <c r="H51" s="17"/>
      <c r="I51" s="17"/>
      <c r="J51" s="17"/>
      <c r="K51" s="17"/>
      <c r="L51" s="17"/>
      <c r="M51" s="18"/>
    </row>
    <row r="52" spans="1:13" s="29" customFormat="1" ht="21">
      <c r="A52" s="16"/>
      <c r="B52" s="17"/>
      <c r="C52" s="17"/>
      <c r="D52" s="17"/>
      <c r="E52" s="17"/>
      <c r="F52" s="17"/>
      <c r="G52" s="46"/>
      <c r="H52" s="17"/>
      <c r="I52" s="17"/>
      <c r="J52" s="17"/>
      <c r="K52" s="17"/>
      <c r="L52" s="17"/>
      <c r="M52" s="18"/>
    </row>
    <row r="53" spans="1:13" s="29" customFormat="1" ht="21">
      <c r="A53" s="16"/>
      <c r="B53" s="17"/>
      <c r="C53" s="17"/>
      <c r="D53" s="17"/>
      <c r="E53" s="17"/>
      <c r="F53" s="17"/>
      <c r="G53" s="46"/>
      <c r="H53" s="17"/>
      <c r="I53" s="17"/>
      <c r="J53" s="17"/>
      <c r="K53" s="17"/>
      <c r="L53" s="17"/>
      <c r="M53" s="18"/>
    </row>
    <row r="54" spans="1:13" s="29" customFormat="1" ht="21">
      <c r="A54" s="16"/>
      <c r="B54" s="17"/>
      <c r="C54" s="17"/>
      <c r="D54" s="17"/>
      <c r="E54" s="17"/>
      <c r="F54" s="17"/>
      <c r="G54" s="46"/>
      <c r="H54" s="17"/>
      <c r="I54" s="17"/>
      <c r="J54" s="17"/>
      <c r="K54" s="17"/>
      <c r="L54" s="17"/>
      <c r="M54" s="18"/>
    </row>
    <row r="55" spans="1:13" ht="26.25">
      <c r="A55" s="68" t="s">
        <v>42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1:13" ht="26.25">
      <c r="A56" s="68" t="s">
        <v>10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ht="26.25">
      <c r="A57" s="1"/>
    </row>
    <row r="58" spans="1:13" ht="21">
      <c r="A58" s="66" t="s">
        <v>0</v>
      </c>
      <c r="B58" s="66" t="s">
        <v>1</v>
      </c>
      <c r="C58" s="66" t="s">
        <v>2</v>
      </c>
      <c r="D58" s="66" t="s">
        <v>3</v>
      </c>
      <c r="E58" s="66" t="s">
        <v>4</v>
      </c>
      <c r="F58" s="66" t="s">
        <v>212</v>
      </c>
      <c r="G58" s="66"/>
      <c r="H58" s="66"/>
      <c r="I58" s="66"/>
      <c r="J58" s="66"/>
      <c r="K58" s="66"/>
      <c r="L58" s="66" t="s">
        <v>5</v>
      </c>
      <c r="M58" s="66" t="s">
        <v>6</v>
      </c>
    </row>
    <row r="59" spans="1:13" ht="21.75" thickBot="1">
      <c r="A59" s="67"/>
      <c r="B59" s="67"/>
      <c r="C59" s="67"/>
      <c r="D59" s="67"/>
      <c r="E59" s="67"/>
      <c r="F59" s="20" t="s">
        <v>248</v>
      </c>
      <c r="G59" s="20" t="s">
        <v>249</v>
      </c>
      <c r="H59" s="20" t="s">
        <v>250</v>
      </c>
      <c r="I59" s="20" t="s">
        <v>251</v>
      </c>
      <c r="J59" s="20" t="s">
        <v>252</v>
      </c>
      <c r="K59" s="20" t="s">
        <v>253</v>
      </c>
      <c r="L59" s="67"/>
      <c r="M59" s="67"/>
    </row>
    <row r="60" spans="1:13" ht="21.75" thickTop="1">
      <c r="A60" s="22" t="s">
        <v>43</v>
      </c>
      <c r="B60" s="4"/>
      <c r="C60" s="4"/>
      <c r="D60" s="4"/>
      <c r="E60" s="4"/>
      <c r="F60" s="4"/>
      <c r="G60" s="4"/>
      <c r="H60" s="21"/>
      <c r="I60" s="4"/>
      <c r="J60" s="4"/>
      <c r="K60" s="4"/>
      <c r="L60" s="4"/>
      <c r="M60" s="4"/>
    </row>
    <row r="61" spans="1:13" ht="21">
      <c r="A61" s="8" t="s">
        <v>44</v>
      </c>
      <c r="B61" s="4"/>
      <c r="C61" s="4"/>
      <c r="D61" s="4"/>
      <c r="E61" s="4"/>
      <c r="F61" s="4"/>
      <c r="G61" s="4"/>
      <c r="H61" s="21"/>
      <c r="I61" s="4"/>
      <c r="J61" s="4"/>
      <c r="K61" s="4"/>
      <c r="L61" s="4"/>
      <c r="M61" s="4"/>
    </row>
    <row r="62" spans="1:13" ht="21">
      <c r="A62" s="5" t="s">
        <v>45</v>
      </c>
      <c r="B62" s="5">
        <v>3437200</v>
      </c>
      <c r="C62" s="5">
        <v>300000</v>
      </c>
      <c r="D62" s="5"/>
      <c r="E62" s="5">
        <f>SUM(B62-C62)+D62</f>
        <v>3137200</v>
      </c>
      <c r="F62" s="5">
        <v>176094</v>
      </c>
      <c r="G62" s="5">
        <v>429300</v>
      </c>
      <c r="H62" s="5">
        <v>143100</v>
      </c>
      <c r="I62" s="5"/>
      <c r="J62" s="5"/>
      <c r="K62" s="5"/>
      <c r="L62" s="5">
        <f>SUM(F62:K62)</f>
        <v>748494</v>
      </c>
      <c r="M62" s="7">
        <f>SUM(E62-L62)</f>
        <v>2388706</v>
      </c>
    </row>
    <row r="63" spans="1:13" ht="21">
      <c r="A63" s="5" t="s">
        <v>46</v>
      </c>
      <c r="B63" s="5">
        <v>200000</v>
      </c>
      <c r="C63" s="5"/>
      <c r="D63" s="5"/>
      <c r="E63" s="5">
        <f>SUM(B63-C63)+D63</f>
        <v>200000</v>
      </c>
      <c r="F63" s="33">
        <v>0</v>
      </c>
      <c r="G63" s="33">
        <v>0</v>
      </c>
      <c r="H63" s="33">
        <v>0</v>
      </c>
      <c r="I63" s="33"/>
      <c r="J63" s="5"/>
      <c r="K63" s="33"/>
      <c r="L63" s="5">
        <f aca="true" t="shared" si="3" ref="L63:L70">SUM(F63:K63)</f>
        <v>0</v>
      </c>
      <c r="M63" s="7">
        <f>SUM(E63-L63)</f>
        <v>200000</v>
      </c>
    </row>
    <row r="64" spans="1:13" ht="21">
      <c r="A64" s="5" t="s">
        <v>47</v>
      </c>
      <c r="B64" s="5">
        <v>20000</v>
      </c>
      <c r="C64" s="5"/>
      <c r="D64" s="5"/>
      <c r="E64" s="5">
        <f>SUM(B64-C64)+D64</f>
        <v>20000</v>
      </c>
      <c r="F64" s="33">
        <v>0</v>
      </c>
      <c r="G64" s="33">
        <v>0</v>
      </c>
      <c r="H64" s="33">
        <v>0</v>
      </c>
      <c r="I64" s="33"/>
      <c r="J64" s="5"/>
      <c r="K64" s="33"/>
      <c r="L64" s="5">
        <f t="shared" si="3"/>
        <v>0</v>
      </c>
      <c r="M64" s="7">
        <f>SUM(E64-L64)</f>
        <v>20000</v>
      </c>
    </row>
    <row r="65" spans="1:13" ht="21">
      <c r="A65" s="5" t="s">
        <v>48</v>
      </c>
      <c r="B65" s="5">
        <v>20000</v>
      </c>
      <c r="C65" s="5"/>
      <c r="D65" s="5"/>
      <c r="E65" s="5">
        <f>SUM(B65-C65)+D65</f>
        <v>20000</v>
      </c>
      <c r="F65" s="33">
        <v>0</v>
      </c>
      <c r="G65" s="33">
        <v>0</v>
      </c>
      <c r="H65" s="33">
        <v>0</v>
      </c>
      <c r="I65" s="33"/>
      <c r="J65" s="5"/>
      <c r="K65" s="33"/>
      <c r="L65" s="5">
        <f t="shared" si="3"/>
        <v>0</v>
      </c>
      <c r="M65" s="7">
        <f>SUM(E65-L65)</f>
        <v>20000</v>
      </c>
    </row>
    <row r="66" spans="1:13" ht="21">
      <c r="A66" s="5" t="s">
        <v>49</v>
      </c>
      <c r="B66" s="25">
        <v>100000</v>
      </c>
      <c r="C66" s="25"/>
      <c r="D66" s="25"/>
      <c r="E66" s="5">
        <f>B66+D66-C66</f>
        <v>100000</v>
      </c>
      <c r="F66" s="33">
        <v>0</v>
      </c>
      <c r="G66" s="33">
        <v>60840</v>
      </c>
      <c r="H66" s="33">
        <v>0</v>
      </c>
      <c r="I66" s="33"/>
      <c r="J66" s="5"/>
      <c r="K66" s="33"/>
      <c r="L66" s="5">
        <f t="shared" si="3"/>
        <v>60840</v>
      </c>
      <c r="M66" s="7">
        <f aca="true" t="shared" si="4" ref="M66:M71">E66-(SUM(F66:K66))</f>
        <v>39160</v>
      </c>
    </row>
    <row r="67" spans="1:13" ht="21">
      <c r="A67" s="5" t="s">
        <v>50</v>
      </c>
      <c r="B67" s="5">
        <v>15000</v>
      </c>
      <c r="C67" s="5"/>
      <c r="D67" s="5"/>
      <c r="E67" s="5">
        <f>B67+D67-C67</f>
        <v>15000</v>
      </c>
      <c r="F67" s="33">
        <v>0</v>
      </c>
      <c r="G67" s="33">
        <v>0</v>
      </c>
      <c r="H67" s="33">
        <v>0</v>
      </c>
      <c r="I67" s="33"/>
      <c r="J67" s="5"/>
      <c r="K67" s="33"/>
      <c r="L67" s="5">
        <f t="shared" si="3"/>
        <v>0</v>
      </c>
      <c r="M67" s="7">
        <f t="shared" si="4"/>
        <v>15000</v>
      </c>
    </row>
    <row r="68" spans="1:13" ht="21">
      <c r="A68" s="5" t="s">
        <v>51</v>
      </c>
      <c r="B68" s="5">
        <v>15000</v>
      </c>
      <c r="C68" s="25"/>
      <c r="D68" s="5"/>
      <c r="E68" s="5">
        <f>B68+D68-C68</f>
        <v>15000</v>
      </c>
      <c r="F68" s="33">
        <v>0</v>
      </c>
      <c r="G68" s="33">
        <v>0</v>
      </c>
      <c r="H68" s="33">
        <v>0</v>
      </c>
      <c r="I68" s="33"/>
      <c r="J68" s="5"/>
      <c r="K68" s="33"/>
      <c r="L68" s="5">
        <f t="shared" si="3"/>
        <v>0</v>
      </c>
      <c r="M68" s="7">
        <f t="shared" si="4"/>
        <v>15000</v>
      </c>
    </row>
    <row r="69" spans="1:13" ht="21">
      <c r="A69" s="5" t="s">
        <v>52</v>
      </c>
      <c r="B69" s="5">
        <v>15000</v>
      </c>
      <c r="C69" s="25"/>
      <c r="D69" s="5"/>
      <c r="E69" s="5">
        <f>B69+D69-C69</f>
        <v>15000</v>
      </c>
      <c r="F69" s="5">
        <v>0</v>
      </c>
      <c r="G69" s="5">
        <v>0</v>
      </c>
      <c r="H69" s="5">
        <v>0</v>
      </c>
      <c r="I69" s="5"/>
      <c r="J69" s="5"/>
      <c r="K69" s="5"/>
      <c r="L69" s="5">
        <f t="shared" si="3"/>
        <v>0</v>
      </c>
      <c r="M69" s="7">
        <f t="shared" si="4"/>
        <v>15000</v>
      </c>
    </row>
    <row r="70" spans="1:13" ht="21">
      <c r="A70" s="5" t="s">
        <v>53</v>
      </c>
      <c r="B70" s="5">
        <v>50000</v>
      </c>
      <c r="C70" s="25"/>
      <c r="D70" s="5"/>
      <c r="E70" s="5">
        <f>B70+D70-C70</f>
        <v>50000</v>
      </c>
      <c r="F70" s="5">
        <v>0</v>
      </c>
      <c r="G70" s="5">
        <v>0</v>
      </c>
      <c r="H70" s="5">
        <v>0</v>
      </c>
      <c r="I70" s="5"/>
      <c r="J70" s="5"/>
      <c r="K70" s="5"/>
      <c r="L70" s="5">
        <f t="shared" si="3"/>
        <v>0</v>
      </c>
      <c r="M70" s="7">
        <f t="shared" si="4"/>
        <v>50000</v>
      </c>
    </row>
    <row r="71" spans="1:13" s="29" customFormat="1" ht="21.75" thickBot="1">
      <c r="A71" s="9" t="s">
        <v>77</v>
      </c>
      <c r="B71" s="10">
        <f>SUM(B62:B70)</f>
        <v>3872200</v>
      </c>
      <c r="C71" s="10">
        <f>SUM(C62:C70)</f>
        <v>300000</v>
      </c>
      <c r="D71" s="10"/>
      <c r="E71" s="10">
        <f>SUM(E62:E70)</f>
        <v>3572200</v>
      </c>
      <c r="F71" s="10">
        <f>SUM(F62:F70)</f>
        <v>176094</v>
      </c>
      <c r="G71" s="10">
        <f>SUM(G62:G70)</f>
        <v>490140</v>
      </c>
      <c r="H71" s="10">
        <f>SUM(H62:H70)</f>
        <v>143100</v>
      </c>
      <c r="I71" s="10"/>
      <c r="J71" s="10"/>
      <c r="K71" s="10"/>
      <c r="L71" s="10">
        <f>SUM(L62:L70)</f>
        <v>809334</v>
      </c>
      <c r="M71" s="12">
        <f t="shared" si="4"/>
        <v>2762866</v>
      </c>
    </row>
    <row r="72" spans="1:13" ht="21.75" thickTop="1">
      <c r="A72" s="8" t="s">
        <v>54</v>
      </c>
      <c r="B72" s="4"/>
      <c r="C72" s="4"/>
      <c r="D72" s="4"/>
      <c r="E72" s="4"/>
      <c r="F72" s="4"/>
      <c r="G72" s="4"/>
      <c r="H72" s="21"/>
      <c r="I72" s="4"/>
      <c r="J72" s="4"/>
      <c r="K72" s="4"/>
      <c r="L72" s="4"/>
      <c r="M72" s="4"/>
    </row>
    <row r="73" spans="1:13" ht="21">
      <c r="A73" s="5" t="s">
        <v>55</v>
      </c>
      <c r="B73" s="5">
        <v>672500</v>
      </c>
      <c r="C73" s="5"/>
      <c r="D73" s="5"/>
      <c r="E73" s="5">
        <f>SUM(B73-C73)+D73</f>
        <v>672500</v>
      </c>
      <c r="F73" s="5">
        <v>8850</v>
      </c>
      <c r="G73" s="5">
        <v>75172</v>
      </c>
      <c r="H73" s="5">
        <v>0</v>
      </c>
      <c r="I73" s="5"/>
      <c r="J73" s="5"/>
      <c r="K73" s="5"/>
      <c r="L73" s="5">
        <f>SUM(F73:K73)</f>
        <v>84022</v>
      </c>
      <c r="M73" s="7">
        <f>SUM(E73-L73)</f>
        <v>588478</v>
      </c>
    </row>
    <row r="74" spans="1:13" ht="21">
      <c r="A74" s="5" t="s">
        <v>56</v>
      </c>
      <c r="B74" s="5">
        <v>100000</v>
      </c>
      <c r="C74" s="5"/>
      <c r="D74" s="5"/>
      <c r="E74" s="5">
        <f>SUM(B74-C74)+D74</f>
        <v>100000</v>
      </c>
      <c r="F74" s="33">
        <v>0</v>
      </c>
      <c r="G74" s="33">
        <v>0</v>
      </c>
      <c r="H74" s="33">
        <v>0</v>
      </c>
      <c r="I74" s="5"/>
      <c r="J74" s="5"/>
      <c r="K74" s="5"/>
      <c r="L74" s="5">
        <f>SUM(F74:K74)</f>
        <v>0</v>
      </c>
      <c r="M74" s="7">
        <f>SUM(E74-L74)</f>
        <v>100000</v>
      </c>
    </row>
    <row r="75" spans="1:13" ht="21">
      <c r="A75" s="5" t="s">
        <v>57</v>
      </c>
      <c r="B75" s="5">
        <v>75000</v>
      </c>
      <c r="C75" s="5"/>
      <c r="D75" s="5"/>
      <c r="E75" s="5">
        <f>SUM(B75-C75)+D75</f>
        <v>75000</v>
      </c>
      <c r="F75" s="33">
        <v>0</v>
      </c>
      <c r="G75" s="33">
        <v>0</v>
      </c>
      <c r="H75" s="33">
        <v>0</v>
      </c>
      <c r="I75" s="5"/>
      <c r="J75" s="5"/>
      <c r="K75" s="5"/>
      <c r="L75" s="5">
        <f>SUM(F75:K75)</f>
        <v>0</v>
      </c>
      <c r="M75" s="7">
        <f>SUM(E75-L75)</f>
        <v>75000</v>
      </c>
    </row>
    <row r="76" spans="1:13" s="29" customFormat="1" ht="21.75" thickBot="1">
      <c r="A76" s="9" t="s">
        <v>77</v>
      </c>
      <c r="B76" s="10">
        <f>SUM(B73:B75)</f>
        <v>847500</v>
      </c>
      <c r="C76" s="10"/>
      <c r="D76" s="10"/>
      <c r="E76" s="10">
        <f>SUM(E73:E75)</f>
        <v>847500</v>
      </c>
      <c r="F76" s="10">
        <f>SUM(F73:F75)</f>
        <v>8850</v>
      </c>
      <c r="G76" s="10">
        <f>SUM(G73:G75)</f>
        <v>75172</v>
      </c>
      <c r="H76" s="10">
        <f>SUM(H73:H75)</f>
        <v>0</v>
      </c>
      <c r="I76" s="10"/>
      <c r="J76" s="10"/>
      <c r="K76" s="10"/>
      <c r="L76" s="10">
        <f>SUM(L73:L75)</f>
        <v>84022</v>
      </c>
      <c r="M76" s="12">
        <f>E76-(SUM(F76:K76))</f>
        <v>763478</v>
      </c>
    </row>
    <row r="77" spans="1:13" ht="21.75" thickTop="1">
      <c r="A77" s="8" t="s">
        <v>58</v>
      </c>
      <c r="B77" s="4"/>
      <c r="C77" s="4"/>
      <c r="D77" s="4"/>
      <c r="E77" s="4"/>
      <c r="F77" s="4"/>
      <c r="G77" s="4"/>
      <c r="H77" s="21"/>
      <c r="I77" s="4"/>
      <c r="J77" s="4"/>
      <c r="K77" s="4"/>
      <c r="L77" s="4"/>
      <c r="M77" s="4"/>
    </row>
    <row r="78" spans="1:13" ht="21">
      <c r="A78" s="5" t="s">
        <v>59</v>
      </c>
      <c r="B78" s="5">
        <v>1691400</v>
      </c>
      <c r="C78" s="5"/>
      <c r="D78" s="5"/>
      <c r="E78" s="5">
        <f>SUM(B78-C78)+D78</f>
        <v>1691400</v>
      </c>
      <c r="F78" s="5">
        <v>0</v>
      </c>
      <c r="G78" s="5">
        <v>117130</v>
      </c>
      <c r="H78" s="5">
        <v>0</v>
      </c>
      <c r="I78" s="5"/>
      <c r="J78" s="5"/>
      <c r="K78" s="5"/>
      <c r="L78" s="5">
        <f>SUM(F78:K78)</f>
        <v>117130</v>
      </c>
      <c r="M78" s="7">
        <f>SUM(E78-L78)</f>
        <v>1574270</v>
      </c>
    </row>
    <row r="79" spans="1:13" ht="21">
      <c r="A79" s="5" t="s">
        <v>60</v>
      </c>
      <c r="B79" s="5">
        <v>50000</v>
      </c>
      <c r="C79" s="5"/>
      <c r="D79" s="5"/>
      <c r="E79" s="5">
        <f>SUM(B79-C79)+D79</f>
        <v>50000</v>
      </c>
      <c r="F79" s="33">
        <v>0</v>
      </c>
      <c r="G79" s="33">
        <v>0</v>
      </c>
      <c r="H79" s="33">
        <v>0</v>
      </c>
      <c r="I79" s="33"/>
      <c r="J79" s="5"/>
      <c r="K79" s="33"/>
      <c r="L79" s="5">
        <f>SUM(F79:K79)</f>
        <v>0</v>
      </c>
      <c r="M79" s="7">
        <f>SUM(E79-L79)</f>
        <v>50000</v>
      </c>
    </row>
    <row r="80" spans="1:13" ht="21">
      <c r="A80" s="5" t="s">
        <v>61</v>
      </c>
      <c r="B80" s="5">
        <v>120000</v>
      </c>
      <c r="C80" s="5"/>
      <c r="D80" s="5"/>
      <c r="E80" s="5">
        <f>SUM(B80-C80)+D80</f>
        <v>120000</v>
      </c>
      <c r="F80" s="33">
        <v>0</v>
      </c>
      <c r="G80" s="33">
        <v>0</v>
      </c>
      <c r="H80" s="33">
        <v>0</v>
      </c>
      <c r="I80" s="33"/>
      <c r="J80" s="5"/>
      <c r="K80" s="33"/>
      <c r="L80" s="23">
        <f>SUM(F80:K80)</f>
        <v>0</v>
      </c>
      <c r="M80" s="7">
        <f>SUM(E80-L80)</f>
        <v>120000</v>
      </c>
    </row>
    <row r="81" spans="1:13" s="29" customFormat="1" ht="21.75" thickBot="1">
      <c r="A81" s="47" t="s">
        <v>77</v>
      </c>
      <c r="B81" s="10">
        <f>SUM(B78:B80)</f>
        <v>1861400</v>
      </c>
      <c r="C81" s="10"/>
      <c r="D81" s="10"/>
      <c r="E81" s="10">
        <f>SUM(E78:E80)</f>
        <v>1861400</v>
      </c>
      <c r="F81" s="10">
        <f>SUM(F78:F80)</f>
        <v>0</v>
      </c>
      <c r="G81" s="10">
        <f>SUM(G78:G80)</f>
        <v>117130</v>
      </c>
      <c r="H81" s="10">
        <f>SUM(H78:H80)</f>
        <v>0</v>
      </c>
      <c r="I81" s="10"/>
      <c r="J81" s="10"/>
      <c r="K81" s="10"/>
      <c r="L81" s="10">
        <f>SUM(L78:L80)</f>
        <v>117130</v>
      </c>
      <c r="M81" s="10">
        <f>SUM(M78:M80)</f>
        <v>1744270</v>
      </c>
    </row>
    <row r="82" spans="1:13" ht="27" thickTop="1">
      <c r="A82" s="68" t="s">
        <v>42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1:13" ht="26.25">
      <c r="A83" s="68" t="s">
        <v>10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ht="26.25">
      <c r="A84" s="1"/>
    </row>
    <row r="85" spans="1:13" ht="21">
      <c r="A85" s="66" t="s">
        <v>0</v>
      </c>
      <c r="B85" s="66" t="s">
        <v>1</v>
      </c>
      <c r="C85" s="66" t="s">
        <v>2</v>
      </c>
      <c r="D85" s="66" t="s">
        <v>3</v>
      </c>
      <c r="E85" s="66" t="s">
        <v>4</v>
      </c>
      <c r="F85" s="66" t="s">
        <v>212</v>
      </c>
      <c r="G85" s="66"/>
      <c r="H85" s="66"/>
      <c r="I85" s="66"/>
      <c r="J85" s="66"/>
      <c r="K85" s="66"/>
      <c r="L85" s="66" t="s">
        <v>5</v>
      </c>
      <c r="M85" s="66" t="s">
        <v>6</v>
      </c>
    </row>
    <row r="86" spans="1:13" ht="21.75" thickBot="1">
      <c r="A86" s="67"/>
      <c r="B86" s="67"/>
      <c r="C86" s="67"/>
      <c r="D86" s="67"/>
      <c r="E86" s="67"/>
      <c r="F86" s="20" t="s">
        <v>248</v>
      </c>
      <c r="G86" s="20" t="s">
        <v>249</v>
      </c>
      <c r="H86" s="20" t="s">
        <v>250</v>
      </c>
      <c r="I86" s="20" t="s">
        <v>251</v>
      </c>
      <c r="J86" s="20" t="s">
        <v>252</v>
      </c>
      <c r="K86" s="20" t="s">
        <v>253</v>
      </c>
      <c r="L86" s="67"/>
      <c r="M86" s="67"/>
    </row>
    <row r="87" spans="1:13" ht="21.75" thickTop="1">
      <c r="A87" s="22" t="s">
        <v>43</v>
      </c>
      <c r="B87" s="4"/>
      <c r="C87" s="4"/>
      <c r="D87" s="4"/>
      <c r="E87" s="4"/>
      <c r="F87" s="4"/>
      <c r="G87" s="4"/>
      <c r="H87" s="21"/>
      <c r="I87" s="4"/>
      <c r="J87" s="4"/>
      <c r="K87" s="4"/>
      <c r="L87" s="4"/>
      <c r="M87" s="4"/>
    </row>
    <row r="88" spans="1:13" ht="21">
      <c r="A88" s="8" t="s">
        <v>62</v>
      </c>
      <c r="B88" s="4"/>
      <c r="C88" s="4"/>
      <c r="D88" s="4"/>
      <c r="E88" s="4"/>
      <c r="F88" s="4"/>
      <c r="G88" s="4"/>
      <c r="H88" s="21"/>
      <c r="I88" s="4"/>
      <c r="J88" s="4"/>
      <c r="K88" s="4"/>
      <c r="L88" s="4"/>
      <c r="M88" s="4"/>
    </row>
    <row r="89" spans="1:13" ht="21">
      <c r="A89" s="5" t="s">
        <v>63</v>
      </c>
      <c r="B89" s="5">
        <v>172800</v>
      </c>
      <c r="C89" s="5"/>
      <c r="D89" s="5"/>
      <c r="E89" s="5">
        <f>SUM(B89-C89)+D89</f>
        <v>172800</v>
      </c>
      <c r="F89" s="5">
        <v>35580</v>
      </c>
      <c r="G89" s="5">
        <v>20860</v>
      </c>
      <c r="H89" s="5">
        <v>0</v>
      </c>
      <c r="I89" s="5"/>
      <c r="J89" s="5"/>
      <c r="K89" s="5"/>
      <c r="L89" s="5">
        <f>SUM(F89:K89)</f>
        <v>56440</v>
      </c>
      <c r="M89" s="7">
        <f>SUM(E89-L89)</f>
        <v>116360</v>
      </c>
    </row>
    <row r="90" spans="1:13" ht="21">
      <c r="A90" s="5" t="s">
        <v>64</v>
      </c>
      <c r="B90" s="5">
        <v>5000</v>
      </c>
      <c r="C90" s="5"/>
      <c r="D90" s="5"/>
      <c r="E90" s="5">
        <f>SUM(B90-C90)+D90</f>
        <v>5000</v>
      </c>
      <c r="F90" s="33">
        <v>0</v>
      </c>
      <c r="G90" s="33">
        <v>0</v>
      </c>
      <c r="H90" s="5">
        <v>0</v>
      </c>
      <c r="I90" s="5"/>
      <c r="J90" s="5"/>
      <c r="K90" s="5"/>
      <c r="L90" s="5">
        <f>SUM(F90:K90)</f>
        <v>0</v>
      </c>
      <c r="M90" s="7">
        <f>SUM(E90-L90)</f>
        <v>5000</v>
      </c>
    </row>
    <row r="91" spans="1:13" s="29" customFormat="1" ht="21.75" thickBot="1">
      <c r="A91" s="9" t="s">
        <v>77</v>
      </c>
      <c r="B91" s="10">
        <f>SUM(B89:B90)</f>
        <v>177800</v>
      </c>
      <c r="C91" s="10"/>
      <c r="D91" s="10"/>
      <c r="E91" s="10">
        <f>SUM(E89:E90)</f>
        <v>177800</v>
      </c>
      <c r="F91" s="10">
        <f>SUM(F89:F90)</f>
        <v>35580</v>
      </c>
      <c r="G91" s="10">
        <f>SUM(G89:G90)</f>
        <v>20860</v>
      </c>
      <c r="H91" s="10">
        <v>0</v>
      </c>
      <c r="I91" s="10"/>
      <c r="J91" s="10"/>
      <c r="K91" s="10"/>
      <c r="L91" s="5">
        <f>SUM(F91:K91)</f>
        <v>56440</v>
      </c>
      <c r="M91" s="12">
        <f>E91-(SUM(F91:K91))</f>
        <v>121360</v>
      </c>
    </row>
    <row r="92" spans="1:13" ht="21.75" thickTop="1">
      <c r="A92" s="8" t="s">
        <v>65</v>
      </c>
      <c r="B92" s="4"/>
      <c r="C92" s="4"/>
      <c r="D92" s="4"/>
      <c r="E92" s="4"/>
      <c r="F92" s="4"/>
      <c r="G92" s="4"/>
      <c r="H92" s="21"/>
      <c r="I92" s="4"/>
      <c r="J92" s="4"/>
      <c r="K92" s="4"/>
      <c r="L92" s="4"/>
      <c r="M92" s="4"/>
    </row>
    <row r="93" spans="1:13" ht="21">
      <c r="A93" s="5" t="s">
        <v>66</v>
      </c>
      <c r="B93" s="5">
        <v>1934000</v>
      </c>
      <c r="C93" s="5"/>
      <c r="D93" s="5"/>
      <c r="E93" s="5">
        <f>SUM(B93-C93)+D93</f>
        <v>1934000</v>
      </c>
      <c r="F93" s="5">
        <v>92094</v>
      </c>
      <c r="G93" s="5">
        <v>128764</v>
      </c>
      <c r="H93" s="5">
        <v>145250</v>
      </c>
      <c r="I93" s="5"/>
      <c r="J93" s="5"/>
      <c r="K93" s="5"/>
      <c r="L93" s="5">
        <f>SUM(F93:K93)</f>
        <v>366108</v>
      </c>
      <c r="M93" s="7">
        <f>SUM(E93-L93)</f>
        <v>1567892</v>
      </c>
    </row>
    <row r="94" spans="1:13" ht="21">
      <c r="A94" s="5" t="s">
        <v>67</v>
      </c>
      <c r="B94" s="5">
        <v>274000</v>
      </c>
      <c r="C94" s="5"/>
      <c r="D94" s="5"/>
      <c r="E94" s="5">
        <f>SUM(B94-C94)+D94</f>
        <v>274000</v>
      </c>
      <c r="F94" s="33">
        <v>68050</v>
      </c>
      <c r="G94" s="5">
        <v>107800</v>
      </c>
      <c r="H94" s="5">
        <v>16900</v>
      </c>
      <c r="I94" s="5"/>
      <c r="J94" s="5"/>
      <c r="K94" s="5"/>
      <c r="L94" s="5">
        <f>SUM(F94:K94)</f>
        <v>192750</v>
      </c>
      <c r="M94" s="7">
        <f>SUM(E94-L94)</f>
        <v>81250</v>
      </c>
    </row>
    <row r="95" spans="1:13" ht="21">
      <c r="A95" s="5" t="s">
        <v>68</v>
      </c>
      <c r="B95" s="5">
        <v>355000</v>
      </c>
      <c r="C95" s="5"/>
      <c r="D95" s="5"/>
      <c r="E95" s="5">
        <f>SUM(B95-C95)+D95</f>
        <v>355000</v>
      </c>
      <c r="F95" s="33">
        <v>19180</v>
      </c>
      <c r="G95" s="5">
        <v>0</v>
      </c>
      <c r="H95" s="5">
        <v>0</v>
      </c>
      <c r="I95" s="23"/>
      <c r="J95" s="5"/>
      <c r="K95" s="5"/>
      <c r="L95" s="23">
        <f>SUM(F95:K95)</f>
        <v>19180</v>
      </c>
      <c r="M95" s="7">
        <f>SUM(E95-L95)</f>
        <v>335820</v>
      </c>
    </row>
    <row r="96" spans="1:13" ht="21">
      <c r="A96" s="5" t="s">
        <v>69</v>
      </c>
      <c r="B96" s="5">
        <v>100000</v>
      </c>
      <c r="C96" s="5"/>
      <c r="D96" s="5"/>
      <c r="E96" s="5">
        <f>SUM(B96-C96)+D96</f>
        <v>100000</v>
      </c>
      <c r="F96" s="33">
        <v>0</v>
      </c>
      <c r="G96" s="5">
        <v>0</v>
      </c>
      <c r="H96" s="5">
        <v>0</v>
      </c>
      <c r="I96" s="23"/>
      <c r="J96" s="5"/>
      <c r="K96" s="5"/>
      <c r="L96" s="23">
        <f>SUM(F96:K96)</f>
        <v>0</v>
      </c>
      <c r="M96" s="7">
        <f>SUM(E96-L96)</f>
        <v>100000</v>
      </c>
    </row>
    <row r="97" spans="1:13" s="29" customFormat="1" ht="21.75" thickBot="1">
      <c r="A97" s="9" t="s">
        <v>77</v>
      </c>
      <c r="B97" s="10">
        <f>SUM(B93:B96)</f>
        <v>2663000</v>
      </c>
      <c r="C97" s="10"/>
      <c r="D97" s="10"/>
      <c r="E97" s="10">
        <f>SUM(E93:E96)</f>
        <v>2663000</v>
      </c>
      <c r="F97" s="10">
        <f>SUM(F93:F96)</f>
        <v>179324</v>
      </c>
      <c r="G97" s="10">
        <f>SUM(G93:G96)</f>
        <v>236564</v>
      </c>
      <c r="H97" s="10">
        <f>SUM(H93:H96)</f>
        <v>162150</v>
      </c>
      <c r="I97" s="10"/>
      <c r="J97" s="10"/>
      <c r="K97" s="10"/>
      <c r="L97" s="10">
        <f>SUM(L93:L96)</f>
        <v>578038</v>
      </c>
      <c r="M97" s="12">
        <f>E97-(SUM(F97:K97))</f>
        <v>2084962</v>
      </c>
    </row>
    <row r="98" spans="1:13" ht="21.75" thickTop="1">
      <c r="A98" s="8" t="s">
        <v>70</v>
      </c>
      <c r="B98" s="4"/>
      <c r="C98" s="4"/>
      <c r="D98" s="4"/>
      <c r="E98" s="4"/>
      <c r="F98" s="4"/>
      <c r="G98" s="4"/>
      <c r="H98" s="21"/>
      <c r="I98" s="4"/>
      <c r="J98" s="4"/>
      <c r="K98" s="4"/>
      <c r="L98" s="4"/>
      <c r="M98" s="4"/>
    </row>
    <row r="99" spans="1:13" ht="21">
      <c r="A99" s="5" t="s">
        <v>71</v>
      </c>
      <c r="B99" s="5">
        <v>700200</v>
      </c>
      <c r="C99" s="5"/>
      <c r="D99" s="5"/>
      <c r="E99" s="5">
        <f>SUM(B99-C99)+D99</f>
        <v>700200</v>
      </c>
      <c r="F99" s="5">
        <v>0</v>
      </c>
      <c r="G99" s="5">
        <v>57521.2</v>
      </c>
      <c r="H99" s="5">
        <v>0</v>
      </c>
      <c r="I99" s="5"/>
      <c r="J99" s="5"/>
      <c r="K99" s="5"/>
      <c r="L99" s="5">
        <f>SUM(F99:K99)</f>
        <v>57521.2</v>
      </c>
      <c r="M99" s="7">
        <f>SUM(E99-L99)</f>
        <v>642678.8</v>
      </c>
    </row>
    <row r="100" spans="1:13" ht="21">
      <c r="A100" s="5" t="s">
        <v>72</v>
      </c>
      <c r="B100" s="5">
        <v>225000</v>
      </c>
      <c r="C100" s="5"/>
      <c r="D100" s="5"/>
      <c r="E100" s="5">
        <f>SUM(B100-C100)+D100</f>
        <v>225000</v>
      </c>
      <c r="F100" s="33">
        <v>4815</v>
      </c>
      <c r="G100" s="5">
        <v>0</v>
      </c>
      <c r="H100" s="5">
        <v>0</v>
      </c>
      <c r="I100" s="5"/>
      <c r="J100" s="5"/>
      <c r="K100" s="5"/>
      <c r="L100" s="5">
        <f>SUM(F100:K100)</f>
        <v>4815</v>
      </c>
      <c r="M100" s="7">
        <f>SUM(E100-L100)</f>
        <v>220185</v>
      </c>
    </row>
    <row r="101" spans="1:13" ht="21">
      <c r="A101" s="5" t="s">
        <v>73</v>
      </c>
      <c r="B101" s="5">
        <v>606000</v>
      </c>
      <c r="C101" s="5"/>
      <c r="D101" s="5"/>
      <c r="E101" s="5">
        <f>SUM(B101-C101)+D101</f>
        <v>606000</v>
      </c>
      <c r="F101" s="33">
        <v>0</v>
      </c>
      <c r="G101" s="5">
        <v>41040</v>
      </c>
      <c r="H101" s="5">
        <v>60480</v>
      </c>
      <c r="I101" s="5"/>
      <c r="J101" s="5"/>
      <c r="K101" s="5"/>
      <c r="L101" s="23">
        <f>SUM(F101:K101)</f>
        <v>101520</v>
      </c>
      <c r="M101" s="7">
        <f>SUM(E101-L101)</f>
        <v>504480</v>
      </c>
    </row>
    <row r="102" spans="1:13" s="29" customFormat="1" ht="21.75" thickBot="1">
      <c r="A102" s="47" t="s">
        <v>77</v>
      </c>
      <c r="B102" s="10">
        <f>SUM(B99:B101)</f>
        <v>1531200</v>
      </c>
      <c r="C102" s="10"/>
      <c r="D102" s="10"/>
      <c r="E102" s="10">
        <f>SUM(E99:E101)</f>
        <v>1531200</v>
      </c>
      <c r="F102" s="10">
        <f>SUM(F99:F101)</f>
        <v>4815</v>
      </c>
      <c r="G102" s="10">
        <f>SUM(G99:G101)</f>
        <v>98561.2</v>
      </c>
      <c r="H102" s="10">
        <f>SUM(H99:H101)</f>
        <v>60480</v>
      </c>
      <c r="I102" s="10"/>
      <c r="J102" s="10"/>
      <c r="K102" s="10"/>
      <c r="L102" s="10">
        <f>SUM(L99:L101)</f>
        <v>163856.2</v>
      </c>
      <c r="M102" s="10">
        <f>SUM(M99:M101)</f>
        <v>1367343.8</v>
      </c>
    </row>
    <row r="103" spans="1:13" ht="21.75" thickTop="1">
      <c r="A103" s="8" t="s">
        <v>74</v>
      </c>
      <c r="B103" s="4"/>
      <c r="C103" s="4"/>
      <c r="D103" s="4"/>
      <c r="E103" s="4"/>
      <c r="F103" s="4"/>
      <c r="G103" s="4"/>
      <c r="H103" s="21"/>
      <c r="I103" s="21"/>
      <c r="J103" s="4"/>
      <c r="K103" s="4"/>
      <c r="L103" s="4"/>
      <c r="M103" s="4"/>
    </row>
    <row r="104" spans="1:13" ht="21">
      <c r="A104" s="5" t="s">
        <v>75</v>
      </c>
      <c r="B104" s="5">
        <v>20000</v>
      </c>
      <c r="C104" s="5"/>
      <c r="D104" s="5"/>
      <c r="E104" s="5">
        <f>SUM(B104-C104)+D104</f>
        <v>20000</v>
      </c>
      <c r="F104" s="5">
        <v>0</v>
      </c>
      <c r="G104" s="5">
        <v>0</v>
      </c>
      <c r="H104" s="5">
        <v>0</v>
      </c>
      <c r="I104" s="5"/>
      <c r="J104" s="5"/>
      <c r="K104" s="5"/>
      <c r="L104" s="5">
        <f>SUM(F104:K104)</f>
        <v>0</v>
      </c>
      <c r="M104" s="7">
        <f>SUM(E104-L104)</f>
        <v>20000</v>
      </c>
    </row>
    <row r="105" spans="1:13" ht="21">
      <c r="A105" s="5" t="s">
        <v>76</v>
      </c>
      <c r="B105" s="5">
        <v>10000</v>
      </c>
      <c r="C105" s="5"/>
      <c r="D105" s="5"/>
      <c r="E105" s="5">
        <f>SUM(B105-C105)+D105</f>
        <v>10000</v>
      </c>
      <c r="F105" s="33">
        <v>0</v>
      </c>
      <c r="G105" s="33">
        <v>0</v>
      </c>
      <c r="H105" s="33">
        <v>0</v>
      </c>
      <c r="I105" s="33"/>
      <c r="J105" s="33"/>
      <c r="K105" s="33"/>
      <c r="L105" s="5">
        <f>SUM(F105:K105)</f>
        <v>0</v>
      </c>
      <c r="M105" s="7">
        <f>SUM(E105-L105)</f>
        <v>10000</v>
      </c>
    </row>
    <row r="106" spans="1:13" s="29" customFormat="1" ht="21.75" thickBot="1">
      <c r="A106" s="47" t="s">
        <v>77</v>
      </c>
      <c r="B106" s="10">
        <f>SUM(B104:B105)</f>
        <v>30000</v>
      </c>
      <c r="C106" s="10"/>
      <c r="D106" s="10"/>
      <c r="E106" s="10">
        <f>SUM(E104:E105)</f>
        <v>30000</v>
      </c>
      <c r="F106" s="10">
        <f>SUM(F104:F105)</f>
        <v>0</v>
      </c>
      <c r="G106" s="10">
        <f>SUM(G104:G105)</f>
        <v>0</v>
      </c>
      <c r="H106" s="10">
        <f>SUM(H104:H105)</f>
        <v>0</v>
      </c>
      <c r="I106" s="10"/>
      <c r="J106" s="10"/>
      <c r="K106" s="10"/>
      <c r="L106" s="10">
        <f>SUM(L104:L105)</f>
        <v>0</v>
      </c>
      <c r="M106" s="10">
        <f>SUM(M104:M105)</f>
        <v>30000</v>
      </c>
    </row>
    <row r="107" spans="1:13" s="37" customFormat="1" ht="21.75" thickTop="1">
      <c r="A107" s="16"/>
      <c r="B107" s="17"/>
      <c r="C107" s="17"/>
      <c r="D107" s="17"/>
      <c r="E107" s="17"/>
      <c r="F107" s="17"/>
      <c r="G107" s="35"/>
      <c r="H107" s="36"/>
      <c r="I107" s="35"/>
      <c r="J107" s="35"/>
      <c r="K107" s="35"/>
      <c r="L107" s="17"/>
      <c r="M107" s="35"/>
    </row>
    <row r="108" spans="1:13" s="37" customFormat="1" ht="21">
      <c r="A108" s="16"/>
      <c r="B108" s="17"/>
      <c r="C108" s="17"/>
      <c r="D108" s="17"/>
      <c r="E108" s="17"/>
      <c r="F108" s="17"/>
      <c r="G108" s="35"/>
      <c r="H108" s="36"/>
      <c r="I108" s="35"/>
      <c r="J108" s="35"/>
      <c r="K108" s="35"/>
      <c r="L108" s="17"/>
      <c r="M108" s="35"/>
    </row>
    <row r="109" spans="1:13" ht="26.25">
      <c r="A109" s="68" t="s">
        <v>42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1:13" ht="26.25">
      <c r="A110" s="68" t="s">
        <v>10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ht="26.25">
      <c r="A111" s="1"/>
    </row>
    <row r="112" spans="1:13" ht="21">
      <c r="A112" s="66" t="s">
        <v>0</v>
      </c>
      <c r="B112" s="66" t="s">
        <v>1</v>
      </c>
      <c r="C112" s="66" t="s">
        <v>2</v>
      </c>
      <c r="D112" s="66" t="s">
        <v>3</v>
      </c>
      <c r="E112" s="66" t="s">
        <v>4</v>
      </c>
      <c r="F112" s="66" t="s">
        <v>212</v>
      </c>
      <c r="G112" s="66"/>
      <c r="H112" s="66"/>
      <c r="I112" s="66"/>
      <c r="J112" s="66"/>
      <c r="K112" s="66"/>
      <c r="L112" s="66" t="s">
        <v>5</v>
      </c>
      <c r="M112" s="66" t="s">
        <v>6</v>
      </c>
    </row>
    <row r="113" spans="1:13" ht="21.75" thickBot="1">
      <c r="A113" s="67"/>
      <c r="B113" s="67"/>
      <c r="C113" s="67"/>
      <c r="D113" s="67"/>
      <c r="E113" s="67"/>
      <c r="F113" s="20" t="s">
        <v>248</v>
      </c>
      <c r="G113" s="20" t="s">
        <v>249</v>
      </c>
      <c r="H113" s="20" t="s">
        <v>250</v>
      </c>
      <c r="I113" s="20" t="s">
        <v>251</v>
      </c>
      <c r="J113" s="20" t="s">
        <v>252</v>
      </c>
      <c r="K113" s="20" t="s">
        <v>253</v>
      </c>
      <c r="L113" s="67"/>
      <c r="M113" s="67"/>
    </row>
    <row r="114" spans="1:13" ht="21.75" thickTop="1">
      <c r="A114" s="22" t="s">
        <v>43</v>
      </c>
      <c r="B114" s="4"/>
      <c r="C114" s="4"/>
      <c r="D114" s="4"/>
      <c r="E114" s="4"/>
      <c r="F114" s="4"/>
      <c r="G114" s="4"/>
      <c r="H114" s="21"/>
      <c r="I114" s="4"/>
      <c r="J114" s="4"/>
      <c r="K114" s="4"/>
      <c r="L114" s="4"/>
      <c r="M114" s="4"/>
    </row>
    <row r="115" spans="1:13" ht="21">
      <c r="A115" s="8" t="s">
        <v>78</v>
      </c>
      <c r="B115" s="4"/>
      <c r="C115" s="4"/>
      <c r="D115" s="4"/>
      <c r="E115" s="4"/>
      <c r="F115" s="4"/>
      <c r="G115" s="4"/>
      <c r="H115" s="21"/>
      <c r="I115" s="4"/>
      <c r="J115" s="4"/>
      <c r="K115" s="4"/>
      <c r="L115" s="4"/>
      <c r="M115" s="4"/>
    </row>
    <row r="116" spans="1:13" ht="21">
      <c r="A116" s="5" t="s">
        <v>79</v>
      </c>
      <c r="B116" s="5">
        <v>30000</v>
      </c>
      <c r="C116" s="5"/>
      <c r="D116" s="5"/>
      <c r="E116" s="5">
        <f>SUM(B116-C116)+D116</f>
        <v>30000</v>
      </c>
      <c r="F116" s="5">
        <v>0</v>
      </c>
      <c r="G116" s="5">
        <v>4500</v>
      </c>
      <c r="H116" s="5">
        <v>0</v>
      </c>
      <c r="I116" s="5"/>
      <c r="J116" s="5"/>
      <c r="K116" s="5"/>
      <c r="L116" s="5">
        <f>SUM(F116:K116)</f>
        <v>4500</v>
      </c>
      <c r="M116" s="7">
        <f>SUM(E116-L116)</f>
        <v>25500</v>
      </c>
    </row>
    <row r="117" spans="1:13" ht="21">
      <c r="A117" s="5" t="s">
        <v>80</v>
      </c>
      <c r="B117" s="5">
        <v>22500</v>
      </c>
      <c r="C117" s="5"/>
      <c r="D117" s="5"/>
      <c r="E117" s="5">
        <f>SUM(B117-C117)+D117</f>
        <v>22500</v>
      </c>
      <c r="F117" s="33">
        <v>0</v>
      </c>
      <c r="G117" s="33">
        <v>0</v>
      </c>
      <c r="H117" s="33">
        <v>0</v>
      </c>
      <c r="I117" s="5"/>
      <c r="J117" s="5"/>
      <c r="K117" s="5"/>
      <c r="L117" s="5">
        <f>SUM(F117:K117)</f>
        <v>0</v>
      </c>
      <c r="M117" s="7">
        <f>SUM(E117-L117)</f>
        <v>22500</v>
      </c>
    </row>
    <row r="118" spans="1:13" ht="21">
      <c r="A118" s="5" t="s">
        <v>81</v>
      </c>
      <c r="B118" s="5">
        <v>100000</v>
      </c>
      <c r="C118" s="5"/>
      <c r="D118" s="5"/>
      <c r="E118" s="5">
        <f>SUM(B118-C118)+D118</f>
        <v>100000</v>
      </c>
      <c r="F118" s="5">
        <v>0</v>
      </c>
      <c r="G118" s="5">
        <v>0</v>
      </c>
      <c r="H118" s="5">
        <v>0</v>
      </c>
      <c r="I118" s="5"/>
      <c r="J118" s="5"/>
      <c r="K118" s="5"/>
      <c r="L118" s="5">
        <f>SUM(F118:K118)</f>
        <v>0</v>
      </c>
      <c r="M118" s="7">
        <f>SUM(E118-L118)</f>
        <v>100000</v>
      </c>
    </row>
    <row r="119" spans="1:13" ht="21">
      <c r="A119" s="5" t="s">
        <v>82</v>
      </c>
      <c r="B119" s="5">
        <v>10000</v>
      </c>
      <c r="C119" s="5"/>
      <c r="D119" s="5"/>
      <c r="E119" s="5">
        <f>SUM(B119-C119)+D119</f>
        <v>10000</v>
      </c>
      <c r="F119" s="33">
        <v>0</v>
      </c>
      <c r="G119" s="33">
        <v>0</v>
      </c>
      <c r="H119" s="33">
        <v>0</v>
      </c>
      <c r="I119" s="5"/>
      <c r="J119" s="5"/>
      <c r="K119" s="5"/>
      <c r="L119" s="5">
        <f>SUM(F119:K119)</f>
        <v>0</v>
      </c>
      <c r="M119" s="7">
        <f>SUM(E119-L119)</f>
        <v>10000</v>
      </c>
    </row>
    <row r="120" spans="1:13" ht="21">
      <c r="A120" s="5" t="s">
        <v>83</v>
      </c>
      <c r="B120" s="5">
        <v>20000</v>
      </c>
      <c r="C120" s="5"/>
      <c r="D120" s="5"/>
      <c r="E120" s="5">
        <f>SUM(B120-C120)+D120</f>
        <v>20000</v>
      </c>
      <c r="F120" s="33">
        <v>0</v>
      </c>
      <c r="G120" s="33">
        <v>13000</v>
      </c>
      <c r="H120" s="33">
        <v>2000</v>
      </c>
      <c r="I120" s="5"/>
      <c r="J120" s="5"/>
      <c r="K120" s="5"/>
      <c r="L120" s="5">
        <f>SUM(F120:K120)</f>
        <v>15000</v>
      </c>
      <c r="M120" s="7">
        <f>SUM(E120-L120)</f>
        <v>5000</v>
      </c>
    </row>
    <row r="121" spans="1:13" s="29" customFormat="1" ht="21.75" thickBot="1">
      <c r="A121" s="9" t="s">
        <v>77</v>
      </c>
      <c r="B121" s="10">
        <f>SUM(B116:B120)</f>
        <v>182500</v>
      </c>
      <c r="C121" s="10"/>
      <c r="D121" s="10"/>
      <c r="E121" s="10">
        <f>SUM(E116:E120)</f>
        <v>182500</v>
      </c>
      <c r="F121" s="10">
        <f>SUM(F116:F120)</f>
        <v>0</v>
      </c>
      <c r="G121" s="10">
        <f>SUM(G116:G120)</f>
        <v>17500</v>
      </c>
      <c r="H121" s="10">
        <f>SUM(H116:H120)</f>
        <v>2000</v>
      </c>
      <c r="I121" s="10"/>
      <c r="J121" s="10"/>
      <c r="K121" s="10"/>
      <c r="L121" s="10">
        <f>SUM(L116:L120)</f>
        <v>19500</v>
      </c>
      <c r="M121" s="12">
        <f>E121-(SUM(F121:K121))</f>
        <v>163000</v>
      </c>
    </row>
    <row r="122" spans="1:13" ht="21.75" thickTop="1">
      <c r="A122" s="8" t="s">
        <v>84</v>
      </c>
      <c r="B122" s="4"/>
      <c r="C122" s="4"/>
      <c r="D122" s="4"/>
      <c r="E122" s="4"/>
      <c r="F122" s="4"/>
      <c r="G122" s="4"/>
      <c r="H122" s="21"/>
      <c r="I122" s="4"/>
      <c r="J122" s="4"/>
      <c r="K122" s="4"/>
      <c r="L122" s="4"/>
      <c r="M122" s="4"/>
    </row>
    <row r="123" spans="1:13" ht="21">
      <c r="A123" s="5" t="s">
        <v>85</v>
      </c>
      <c r="B123" s="5">
        <v>100000</v>
      </c>
      <c r="C123" s="5"/>
      <c r="D123" s="5"/>
      <c r="E123" s="5">
        <f>SUM(B123-C123)+D123</f>
        <v>100000</v>
      </c>
      <c r="F123" s="5">
        <v>0</v>
      </c>
      <c r="G123" s="5">
        <v>0</v>
      </c>
      <c r="H123" s="5">
        <v>0</v>
      </c>
      <c r="I123" s="5"/>
      <c r="J123" s="5"/>
      <c r="K123" s="5"/>
      <c r="L123" s="5">
        <f>SUM(F123:K123)</f>
        <v>0</v>
      </c>
      <c r="M123" s="7">
        <f>SUM(E123-L123)</f>
        <v>100000</v>
      </c>
    </row>
    <row r="124" spans="1:13" ht="21">
      <c r="A124" s="5" t="s">
        <v>86</v>
      </c>
      <c r="B124" s="5">
        <v>100000</v>
      </c>
      <c r="C124" s="5"/>
      <c r="D124" s="5"/>
      <c r="E124" s="5">
        <f>SUM(B124-C124)+D124</f>
        <v>100000</v>
      </c>
      <c r="F124" s="33">
        <v>0</v>
      </c>
      <c r="G124" s="33">
        <v>2690</v>
      </c>
      <c r="H124" s="33">
        <v>891</v>
      </c>
      <c r="I124" s="33"/>
      <c r="J124" s="5"/>
      <c r="K124" s="5"/>
      <c r="L124" s="5">
        <f>SUM(F124:K124)</f>
        <v>3581</v>
      </c>
      <c r="M124" s="7">
        <f>SUM(E124-L124)</f>
        <v>96419</v>
      </c>
    </row>
    <row r="125" spans="1:13" s="29" customFormat="1" ht="21.75" thickBot="1">
      <c r="A125" s="9" t="s">
        <v>77</v>
      </c>
      <c r="B125" s="10">
        <f>SUM(B123:B124)</f>
        <v>200000</v>
      </c>
      <c r="C125" s="10"/>
      <c r="D125" s="10"/>
      <c r="E125" s="10">
        <f>SUM(E123:E124)</f>
        <v>200000</v>
      </c>
      <c r="F125" s="10">
        <f>SUM(F123:F124)</f>
        <v>0</v>
      </c>
      <c r="G125" s="10">
        <f>SUM(G123:G124)</f>
        <v>2690</v>
      </c>
      <c r="H125" s="10">
        <f>SUM(H123:H124)</f>
        <v>891</v>
      </c>
      <c r="I125" s="10"/>
      <c r="J125" s="10"/>
      <c r="K125" s="10"/>
      <c r="L125" s="10">
        <f>SUM(L123:L124)</f>
        <v>3581</v>
      </c>
      <c r="M125" s="12">
        <f>E125-(SUM(F125:K125))</f>
        <v>196419</v>
      </c>
    </row>
    <row r="126" spans="1:13" ht="21.75" thickTop="1">
      <c r="A126" s="8" t="s">
        <v>87</v>
      </c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21">
      <c r="A127" s="5" t="s">
        <v>88</v>
      </c>
      <c r="B127" s="5">
        <v>15000</v>
      </c>
      <c r="C127" s="5"/>
      <c r="D127" s="5"/>
      <c r="E127" s="5">
        <f>SUM(B127-C127)+D127</f>
        <v>15000</v>
      </c>
      <c r="F127" s="5">
        <v>0</v>
      </c>
      <c r="G127" s="5">
        <v>0</v>
      </c>
      <c r="H127" s="5">
        <v>0</v>
      </c>
      <c r="I127" s="5"/>
      <c r="J127" s="5"/>
      <c r="K127" s="5"/>
      <c r="L127" s="5">
        <f>SUM(F127:K127)</f>
        <v>0</v>
      </c>
      <c r="M127" s="7">
        <f>SUM(E127-L127)</f>
        <v>15000</v>
      </c>
    </row>
    <row r="128" spans="1:13" ht="21">
      <c r="A128" s="5" t="s">
        <v>89</v>
      </c>
      <c r="B128" s="5">
        <v>10000</v>
      </c>
      <c r="C128" s="5"/>
      <c r="D128" s="5"/>
      <c r="E128" s="5">
        <f>SUM(B128-C128)+D128</f>
        <v>10000</v>
      </c>
      <c r="F128" s="33">
        <v>0</v>
      </c>
      <c r="G128" s="33">
        <v>0</v>
      </c>
      <c r="H128" s="33">
        <v>0</v>
      </c>
      <c r="I128" s="33"/>
      <c r="J128" s="33"/>
      <c r="K128" s="33"/>
      <c r="L128" s="5">
        <f>SUM(F128:K128)</f>
        <v>0</v>
      </c>
      <c r="M128" s="7">
        <f>SUM(E128-L128)</f>
        <v>10000</v>
      </c>
    </row>
    <row r="129" spans="1:13" s="29" customFormat="1" ht="21.75" thickBot="1">
      <c r="A129" s="47" t="s">
        <v>77</v>
      </c>
      <c r="B129" s="10">
        <f>SUM(B127:B128)</f>
        <v>25000</v>
      </c>
      <c r="C129" s="10"/>
      <c r="D129" s="10"/>
      <c r="E129" s="10">
        <f>SUM(E127:E128)</f>
        <v>25000</v>
      </c>
      <c r="F129" s="10">
        <f>SUM(F127:F128)</f>
        <v>0</v>
      </c>
      <c r="G129" s="10">
        <f>SUM(G127:G128)</f>
        <v>0</v>
      </c>
      <c r="H129" s="10">
        <f>SUM(H127:H128)</f>
        <v>0</v>
      </c>
      <c r="I129" s="10"/>
      <c r="J129" s="10"/>
      <c r="K129" s="10"/>
      <c r="L129" s="10">
        <f>SUM(L127:L128)</f>
        <v>0</v>
      </c>
      <c r="M129" s="10">
        <f>SUM(M127:M128)</f>
        <v>25000</v>
      </c>
    </row>
    <row r="130" spans="1:13" ht="21.75" thickTop="1">
      <c r="A130" s="8" t="s">
        <v>90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21">
      <c r="A131" s="5" t="s">
        <v>91</v>
      </c>
      <c r="B131" s="5">
        <v>165000</v>
      </c>
      <c r="C131" s="5"/>
      <c r="D131" s="5"/>
      <c r="E131" s="5">
        <f>SUM(B131-C131)+D131</f>
        <v>165000</v>
      </c>
      <c r="F131" s="5">
        <v>0</v>
      </c>
      <c r="G131" s="5">
        <v>0</v>
      </c>
      <c r="H131" s="5">
        <v>0</v>
      </c>
      <c r="I131" s="5"/>
      <c r="J131" s="5"/>
      <c r="K131" s="5"/>
      <c r="L131" s="5">
        <f>SUM(F131:K131)</f>
        <v>0</v>
      </c>
      <c r="M131" s="7">
        <f>SUM(E131-L131)</f>
        <v>165000</v>
      </c>
    </row>
    <row r="132" spans="1:13" ht="21">
      <c r="A132" s="5" t="s">
        <v>92</v>
      </c>
      <c r="B132" s="5">
        <v>25000</v>
      </c>
      <c r="C132" s="5"/>
      <c r="D132" s="5"/>
      <c r="E132" s="5">
        <f>SUM(B132-C132)+D132</f>
        <v>25000</v>
      </c>
      <c r="F132" s="5">
        <v>3562</v>
      </c>
      <c r="G132" s="5">
        <v>3528</v>
      </c>
      <c r="H132" s="5">
        <v>0</v>
      </c>
      <c r="I132" s="5"/>
      <c r="J132" s="5"/>
      <c r="K132" s="5"/>
      <c r="L132" s="5">
        <f>SUM(F132:K132)</f>
        <v>7090</v>
      </c>
      <c r="M132" s="7">
        <f>SUM(E132-L132)</f>
        <v>17910</v>
      </c>
    </row>
    <row r="133" spans="1:13" ht="21">
      <c r="A133" s="6" t="s">
        <v>93</v>
      </c>
      <c r="B133" s="5">
        <v>10000</v>
      </c>
      <c r="C133" s="5"/>
      <c r="D133" s="5"/>
      <c r="E133" s="5">
        <f>SUM(B133-C133)+D133</f>
        <v>10000</v>
      </c>
      <c r="F133" s="33">
        <v>0</v>
      </c>
      <c r="G133" s="5">
        <v>0</v>
      </c>
      <c r="H133" s="5">
        <v>0</v>
      </c>
      <c r="I133" s="5"/>
      <c r="J133" s="5"/>
      <c r="K133" s="5"/>
      <c r="L133" s="5">
        <f>SUM(F133:K133)</f>
        <v>0</v>
      </c>
      <c r="M133" s="7">
        <f>SUM(E133-L133)</f>
        <v>10000</v>
      </c>
    </row>
    <row r="134" spans="1:13" s="29" customFormat="1" ht="21.75" thickBot="1">
      <c r="A134" s="47" t="s">
        <v>77</v>
      </c>
      <c r="B134" s="10">
        <f>SUM(B131:B133)</f>
        <v>200000</v>
      </c>
      <c r="C134" s="10"/>
      <c r="D134" s="10"/>
      <c r="E134" s="10">
        <f>SUM(E131:E133)</f>
        <v>200000</v>
      </c>
      <c r="F134" s="10">
        <f>SUM(F131:F133)</f>
        <v>3562</v>
      </c>
      <c r="G134" s="10">
        <f>SUM(G131:G133)</f>
        <v>3528</v>
      </c>
      <c r="H134" s="10">
        <v>0</v>
      </c>
      <c r="I134" s="10"/>
      <c r="J134" s="10"/>
      <c r="K134" s="10"/>
      <c r="L134" s="10">
        <f>SUM(L131:L133)</f>
        <v>7090</v>
      </c>
      <c r="M134" s="10">
        <f>SUM(M131:M133)</f>
        <v>192910</v>
      </c>
    </row>
    <row r="135" spans="1:13" s="37" customFormat="1" ht="21.75" thickTop="1">
      <c r="A135" s="16"/>
      <c r="B135" s="17"/>
      <c r="C135" s="17"/>
      <c r="D135" s="17"/>
      <c r="E135" s="17"/>
      <c r="F135" s="17"/>
      <c r="G135" s="35"/>
      <c r="H135" s="36"/>
      <c r="I135" s="35"/>
      <c r="J135" s="35"/>
      <c r="K135" s="35"/>
      <c r="L135" s="17"/>
      <c r="M135" s="35"/>
    </row>
    <row r="136" spans="1:13" ht="26.25">
      <c r="A136" s="68" t="s">
        <v>42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</row>
    <row r="137" spans="1:13" ht="26.25">
      <c r="A137" s="68" t="s">
        <v>10</v>
      </c>
      <c r="B137" s="68"/>
      <c r="C137" s="68"/>
      <c r="D137" s="68"/>
      <c r="E137" s="68"/>
      <c r="F137" s="68"/>
      <c r="G137" s="68"/>
      <c r="H137" s="68"/>
      <c r="I137" s="68"/>
      <c r="J137" s="68"/>
      <c r="K137" s="68"/>
      <c r="L137" s="68"/>
      <c r="M137" s="68"/>
    </row>
    <row r="138" ht="26.25">
      <c r="A138" s="1"/>
    </row>
    <row r="139" spans="1:13" ht="21">
      <c r="A139" s="66" t="s">
        <v>0</v>
      </c>
      <c r="B139" s="66" t="s">
        <v>1</v>
      </c>
      <c r="C139" s="66" t="s">
        <v>2</v>
      </c>
      <c r="D139" s="66" t="s">
        <v>3</v>
      </c>
      <c r="E139" s="66" t="s">
        <v>4</v>
      </c>
      <c r="F139" s="66" t="s">
        <v>212</v>
      </c>
      <c r="G139" s="66"/>
      <c r="H139" s="66"/>
      <c r="I139" s="66"/>
      <c r="J139" s="66"/>
      <c r="K139" s="66"/>
      <c r="L139" s="66" t="s">
        <v>5</v>
      </c>
      <c r="M139" s="66" t="s">
        <v>6</v>
      </c>
    </row>
    <row r="140" spans="1:13" ht="21.75" thickBot="1">
      <c r="A140" s="67"/>
      <c r="B140" s="67"/>
      <c r="C140" s="67"/>
      <c r="D140" s="67"/>
      <c r="E140" s="67"/>
      <c r="F140" s="20" t="s">
        <v>248</v>
      </c>
      <c r="G140" s="20" t="s">
        <v>249</v>
      </c>
      <c r="H140" s="20" t="s">
        <v>250</v>
      </c>
      <c r="I140" s="20" t="s">
        <v>251</v>
      </c>
      <c r="J140" s="20" t="s">
        <v>252</v>
      </c>
      <c r="K140" s="20" t="s">
        <v>253</v>
      </c>
      <c r="L140" s="67"/>
      <c r="M140" s="67"/>
    </row>
    <row r="141" spans="1:13" ht="21.75" thickTop="1">
      <c r="A141" s="22" t="s">
        <v>43</v>
      </c>
      <c r="B141" s="4"/>
      <c r="C141" s="4"/>
      <c r="D141" s="4"/>
      <c r="E141" s="4"/>
      <c r="F141" s="4"/>
      <c r="G141" s="4"/>
      <c r="H141" s="21"/>
      <c r="I141" s="4"/>
      <c r="J141" s="4"/>
      <c r="K141" s="4"/>
      <c r="L141" s="4"/>
      <c r="M141" s="4"/>
    </row>
    <row r="142" spans="1:13" ht="21">
      <c r="A142" s="8" t="s">
        <v>94</v>
      </c>
      <c r="B142" s="4"/>
      <c r="C142" s="4"/>
      <c r="D142" s="4"/>
      <c r="E142" s="4"/>
      <c r="F142" s="4"/>
      <c r="G142" s="4"/>
      <c r="H142" s="21"/>
      <c r="I142" s="4"/>
      <c r="J142" s="4"/>
      <c r="K142" s="4"/>
      <c r="L142" s="4"/>
      <c r="M142" s="4"/>
    </row>
    <row r="143" spans="1:13" ht="21">
      <c r="A143" s="5" t="s">
        <v>95</v>
      </c>
      <c r="B143" s="5">
        <v>30000</v>
      </c>
      <c r="C143" s="5"/>
      <c r="D143" s="5"/>
      <c r="E143" s="5">
        <f>SUM(B143-C143)+D143</f>
        <v>30000</v>
      </c>
      <c r="F143" s="5">
        <v>0</v>
      </c>
      <c r="G143" s="5">
        <v>15000</v>
      </c>
      <c r="H143" s="5">
        <v>0</v>
      </c>
      <c r="I143" s="5"/>
      <c r="J143" s="5"/>
      <c r="K143" s="5"/>
      <c r="L143" s="5">
        <f>SUM(F143:K143)</f>
        <v>15000</v>
      </c>
      <c r="M143" s="7">
        <f>SUM(E143-L143)</f>
        <v>15000</v>
      </c>
    </row>
    <row r="144" spans="1:13" s="29" customFormat="1" ht="21.75" thickBot="1">
      <c r="A144" s="9" t="s">
        <v>77</v>
      </c>
      <c r="B144" s="10">
        <f>SUM(B143:B143)</f>
        <v>30000</v>
      </c>
      <c r="C144" s="10"/>
      <c r="D144" s="10"/>
      <c r="E144" s="10">
        <f>SUM(E143:E143)</f>
        <v>30000</v>
      </c>
      <c r="F144" s="10">
        <f aca="true" t="shared" si="5" ref="F144:L144">SUM(F143)</f>
        <v>0</v>
      </c>
      <c r="G144" s="10">
        <f t="shared" si="5"/>
        <v>15000</v>
      </c>
      <c r="H144" s="10">
        <v>0</v>
      </c>
      <c r="I144" s="10"/>
      <c r="J144" s="10"/>
      <c r="K144" s="10"/>
      <c r="L144" s="10">
        <f t="shared" si="5"/>
        <v>15000</v>
      </c>
      <c r="M144" s="12">
        <f>E144-(SUM(F144:K144))</f>
        <v>15000</v>
      </c>
    </row>
    <row r="145" spans="1:13" ht="21.75" thickTop="1">
      <c r="A145" s="8" t="s">
        <v>96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21">
      <c r="A146" s="5" t="s">
        <v>97</v>
      </c>
      <c r="B146" s="5">
        <v>236000</v>
      </c>
      <c r="C146" s="5"/>
      <c r="D146" s="5"/>
      <c r="E146" s="5">
        <f>SUM(B146-C146)+D146</f>
        <v>236000</v>
      </c>
      <c r="F146" s="5">
        <v>0</v>
      </c>
      <c r="G146" s="5">
        <v>0</v>
      </c>
      <c r="H146" s="5">
        <v>0</v>
      </c>
      <c r="I146" s="5"/>
      <c r="J146" s="5"/>
      <c r="K146" s="5"/>
      <c r="L146" s="5">
        <f>SUM(F146:K146)</f>
        <v>0</v>
      </c>
      <c r="M146" s="7">
        <f>SUM(E146-L146)</f>
        <v>236000</v>
      </c>
    </row>
    <row r="147" spans="1:13" ht="21">
      <c r="A147" s="5" t="s">
        <v>98</v>
      </c>
      <c r="B147" s="5">
        <v>100000</v>
      </c>
      <c r="C147" s="5"/>
      <c r="D147" s="5"/>
      <c r="E147" s="5">
        <f>SUM(B147-C147)+D147</f>
        <v>100000</v>
      </c>
      <c r="F147" s="33">
        <v>0</v>
      </c>
      <c r="G147" s="33">
        <v>0</v>
      </c>
      <c r="H147" s="33">
        <v>0</v>
      </c>
      <c r="I147" s="33"/>
      <c r="J147" s="33"/>
      <c r="K147" s="33"/>
      <c r="L147" s="5">
        <f>SUM(F147:K147)</f>
        <v>0</v>
      </c>
      <c r="M147" s="7">
        <f>SUM(E147-L147)</f>
        <v>100000</v>
      </c>
    </row>
    <row r="148" spans="1:13" s="29" customFormat="1" ht="21.75" thickBot="1">
      <c r="A148" s="9" t="s">
        <v>77</v>
      </c>
      <c r="B148" s="10">
        <f>SUM(B146:B147)</f>
        <v>336000</v>
      </c>
      <c r="C148" s="10"/>
      <c r="D148" s="10"/>
      <c r="E148" s="10">
        <f>SUM(E146:E147)</f>
        <v>336000</v>
      </c>
      <c r="F148" s="10">
        <f>SUM(F146:F147)</f>
        <v>0</v>
      </c>
      <c r="G148" s="10">
        <f>SUM(G146:G147)</f>
        <v>0</v>
      </c>
      <c r="H148" s="10">
        <v>0</v>
      </c>
      <c r="I148" s="10"/>
      <c r="J148" s="10"/>
      <c r="K148" s="10"/>
      <c r="L148" s="10">
        <f>SUM(F148:K148)</f>
        <v>0</v>
      </c>
      <c r="M148" s="12">
        <f>E148-(SUM(F148:K148))</f>
        <v>336000</v>
      </c>
    </row>
    <row r="149" spans="1:13" ht="21.75" thickTop="1">
      <c r="A149" s="8" t="s">
        <v>99</v>
      </c>
      <c r="B149" s="4"/>
      <c r="C149" s="4"/>
      <c r="D149" s="4"/>
      <c r="E149" s="4"/>
      <c r="F149" s="4"/>
      <c r="G149" s="4"/>
      <c r="H149" s="21"/>
      <c r="I149" s="4"/>
      <c r="J149" s="4"/>
      <c r="K149" s="4"/>
      <c r="L149" s="4"/>
      <c r="M149" s="4"/>
    </row>
    <row r="150" spans="1:13" ht="21">
      <c r="A150" s="5" t="s">
        <v>100</v>
      </c>
      <c r="B150" s="5">
        <v>1140000</v>
      </c>
      <c r="C150" s="5"/>
      <c r="D150" s="5"/>
      <c r="E150" s="5">
        <f>SUM(B150-C150)+D150</f>
        <v>1140000</v>
      </c>
      <c r="F150" s="5">
        <v>375100</v>
      </c>
      <c r="G150" s="5">
        <v>281500</v>
      </c>
      <c r="H150" s="5">
        <v>23340</v>
      </c>
      <c r="I150" s="5"/>
      <c r="J150" s="5"/>
      <c r="K150" s="5"/>
      <c r="L150" s="5">
        <f>SUM(F150:K150)</f>
        <v>679940</v>
      </c>
      <c r="M150" s="7">
        <f>SUM(E150-L150)</f>
        <v>460060</v>
      </c>
    </row>
    <row r="151" spans="1:13" ht="21">
      <c r="A151" s="5" t="s">
        <v>101</v>
      </c>
      <c r="B151" s="5">
        <v>60000</v>
      </c>
      <c r="C151" s="5"/>
      <c r="D151" s="5"/>
      <c r="E151" s="5">
        <f>SUM(B151-C151)+D151</f>
        <v>60000</v>
      </c>
      <c r="F151" s="33">
        <v>0</v>
      </c>
      <c r="G151" s="5">
        <v>0</v>
      </c>
      <c r="H151" s="5">
        <v>0</v>
      </c>
      <c r="I151" s="5"/>
      <c r="J151" s="5"/>
      <c r="K151" s="5"/>
      <c r="L151" s="5">
        <f>SUM(F151:K151)</f>
        <v>0</v>
      </c>
      <c r="M151" s="7">
        <f>SUM(E151-L151)</f>
        <v>60000</v>
      </c>
    </row>
    <row r="152" spans="1:13" s="29" customFormat="1" ht="21.75" thickBot="1">
      <c r="A152" s="47" t="s">
        <v>77</v>
      </c>
      <c r="B152" s="10">
        <f>SUM(B150:B151)</f>
        <v>1200000</v>
      </c>
      <c r="C152" s="10"/>
      <c r="D152" s="10"/>
      <c r="E152" s="10">
        <f>SUM(E150:E151)</f>
        <v>1200000</v>
      </c>
      <c r="F152" s="10">
        <f>SUM(F150:F151)</f>
        <v>375100</v>
      </c>
      <c r="G152" s="10">
        <f>SUM(G150:G151)</f>
        <v>281500</v>
      </c>
      <c r="H152" s="24">
        <f>SUM(H150:H151)</f>
        <v>23340</v>
      </c>
      <c r="I152" s="10"/>
      <c r="J152" s="10"/>
      <c r="K152" s="10"/>
      <c r="L152" s="10">
        <f>SUM(L150:L151)</f>
        <v>679940</v>
      </c>
      <c r="M152" s="10">
        <f>SUM(M150:M151)</f>
        <v>520060</v>
      </c>
    </row>
    <row r="153" spans="1:13" ht="21.75" thickTop="1">
      <c r="A153" s="8" t="s">
        <v>102</v>
      </c>
      <c r="B153" s="4"/>
      <c r="C153" s="4"/>
      <c r="D153" s="4"/>
      <c r="E153" s="4"/>
      <c r="F153" s="4"/>
      <c r="G153" s="4"/>
      <c r="H153" s="21"/>
      <c r="I153" s="4"/>
      <c r="J153" s="4"/>
      <c r="K153" s="4"/>
      <c r="L153" s="4"/>
      <c r="M153" s="4"/>
    </row>
    <row r="154" spans="1:13" ht="21">
      <c r="A154" s="5" t="s">
        <v>103</v>
      </c>
      <c r="B154" s="5">
        <v>15000</v>
      </c>
      <c r="C154" s="5"/>
      <c r="D154" s="5"/>
      <c r="E154" s="5">
        <f>SUM(B154-C154)+D154</f>
        <v>15000</v>
      </c>
      <c r="F154" s="5">
        <v>0</v>
      </c>
      <c r="G154" s="5">
        <v>0</v>
      </c>
      <c r="H154" s="5">
        <v>0</v>
      </c>
      <c r="I154" s="5"/>
      <c r="J154" s="5"/>
      <c r="K154" s="5"/>
      <c r="L154" s="5">
        <f>SUM(F154:K154)</f>
        <v>0</v>
      </c>
      <c r="M154" s="7">
        <f>SUM(E154-L154)</f>
        <v>15000</v>
      </c>
    </row>
    <row r="155" spans="1:13" ht="21">
      <c r="A155" s="5" t="s">
        <v>104</v>
      </c>
      <c r="B155" s="5">
        <v>80000</v>
      </c>
      <c r="C155" s="5"/>
      <c r="D155" s="5"/>
      <c r="E155" s="5">
        <f>SUM(B155-C155)+D155</f>
        <v>80000</v>
      </c>
      <c r="F155" s="5">
        <v>0</v>
      </c>
      <c r="G155" s="5">
        <v>0</v>
      </c>
      <c r="H155" s="5">
        <v>0</v>
      </c>
      <c r="I155" s="5"/>
      <c r="J155" s="5"/>
      <c r="K155" s="5"/>
      <c r="L155" s="5">
        <f>SUM(F155:K155)</f>
        <v>0</v>
      </c>
      <c r="M155" s="7">
        <f>SUM(E155-L155)</f>
        <v>80000</v>
      </c>
    </row>
    <row r="156" spans="1:13" s="29" customFormat="1" ht="21.75" thickBot="1">
      <c r="A156" s="47" t="s">
        <v>77</v>
      </c>
      <c r="B156" s="10">
        <f>SUM(B154:B155)</f>
        <v>95000</v>
      </c>
      <c r="C156" s="10"/>
      <c r="D156" s="10"/>
      <c r="E156" s="10">
        <f>SUM(E154:E155)</f>
        <v>95000</v>
      </c>
      <c r="F156" s="10">
        <f>SUM(F154:F155)</f>
        <v>0</v>
      </c>
      <c r="G156" s="10">
        <f>SUM(G154:G155)</f>
        <v>0</v>
      </c>
      <c r="H156" s="10">
        <v>0</v>
      </c>
      <c r="I156" s="10"/>
      <c r="J156" s="10"/>
      <c r="K156" s="10"/>
      <c r="L156" s="10">
        <f>SUM(L154:L155)</f>
        <v>0</v>
      </c>
      <c r="M156" s="10">
        <f>SUM(M154:M155)</f>
        <v>95000</v>
      </c>
    </row>
    <row r="157" spans="1:13" ht="21.75" thickTop="1">
      <c r="A157" s="8" t="s">
        <v>105</v>
      </c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21">
      <c r="A158" s="5" t="s">
        <v>106</v>
      </c>
      <c r="B158" s="5">
        <v>20000</v>
      </c>
      <c r="C158" s="5"/>
      <c r="D158" s="5"/>
      <c r="E158" s="5">
        <f>SUM(B158-C158)+D158</f>
        <v>20000</v>
      </c>
      <c r="F158" s="5">
        <v>0</v>
      </c>
      <c r="G158" s="5">
        <v>0</v>
      </c>
      <c r="H158" s="5">
        <v>0</v>
      </c>
      <c r="I158" s="5"/>
      <c r="J158" s="5"/>
      <c r="K158" s="5"/>
      <c r="L158" s="5">
        <f>SUM(F158:K158)</f>
        <v>0</v>
      </c>
      <c r="M158" s="7">
        <f>SUM(E158-L158)</f>
        <v>20000</v>
      </c>
    </row>
    <row r="159" spans="1:13" ht="21">
      <c r="A159" s="5" t="s">
        <v>107</v>
      </c>
      <c r="B159" s="5">
        <v>50000</v>
      </c>
      <c r="C159" s="5"/>
      <c r="D159" s="5"/>
      <c r="E159" s="5">
        <f>SUM(B159-C159)+D159</f>
        <v>50000</v>
      </c>
      <c r="F159" s="5">
        <v>0</v>
      </c>
      <c r="G159" s="5">
        <v>0</v>
      </c>
      <c r="H159" s="5">
        <v>0</v>
      </c>
      <c r="I159" s="5"/>
      <c r="J159" s="5"/>
      <c r="K159" s="5"/>
      <c r="L159" s="5">
        <f>SUM(F159:K159)</f>
        <v>0</v>
      </c>
      <c r="M159" s="7">
        <f>SUM(E159-L159)</f>
        <v>50000</v>
      </c>
    </row>
    <row r="160" spans="1:13" s="29" customFormat="1" ht="21.75" thickBot="1">
      <c r="A160" s="47" t="s">
        <v>77</v>
      </c>
      <c r="B160" s="10">
        <f>SUM(B158:B159)</f>
        <v>70000</v>
      </c>
      <c r="C160" s="10"/>
      <c r="D160" s="10"/>
      <c r="E160" s="10">
        <f>SUM(E158:E159)</f>
        <v>70000</v>
      </c>
      <c r="F160" s="10">
        <f>SUM(F158:F159)</f>
        <v>0</v>
      </c>
      <c r="G160" s="10">
        <f>SUM(G158:G159)</f>
        <v>0</v>
      </c>
      <c r="H160" s="10">
        <v>0</v>
      </c>
      <c r="I160" s="10"/>
      <c r="J160" s="10"/>
      <c r="K160" s="10"/>
      <c r="L160" s="10">
        <f>SUM(L158:L159)</f>
        <v>0</v>
      </c>
      <c r="M160" s="10">
        <f>SUM(M158:M159)</f>
        <v>70000</v>
      </c>
    </row>
    <row r="161" spans="1:13" s="37" customFormat="1" ht="21.75" thickTop="1">
      <c r="A161" s="16"/>
      <c r="B161" s="17"/>
      <c r="C161" s="17"/>
      <c r="D161" s="17"/>
      <c r="E161" s="17"/>
      <c r="F161" s="17"/>
      <c r="G161" s="35"/>
      <c r="H161" s="36"/>
      <c r="I161" s="35"/>
      <c r="J161" s="35"/>
      <c r="K161" s="35"/>
      <c r="L161" s="17"/>
      <c r="M161" s="35"/>
    </row>
    <row r="162" spans="1:13" s="37" customFormat="1" ht="21">
      <c r="A162" s="16"/>
      <c r="B162" s="17"/>
      <c r="C162" s="17"/>
      <c r="D162" s="17"/>
      <c r="E162" s="17"/>
      <c r="F162" s="17"/>
      <c r="G162" s="35"/>
      <c r="H162" s="36"/>
      <c r="I162" s="35"/>
      <c r="J162" s="35"/>
      <c r="K162" s="35"/>
      <c r="L162" s="17"/>
      <c r="M162" s="35"/>
    </row>
    <row r="163" spans="1:13" ht="26.25">
      <c r="A163" s="68" t="s">
        <v>42</v>
      </c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</row>
    <row r="164" spans="1:13" ht="26.25">
      <c r="A164" s="68" t="s">
        <v>10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</row>
    <row r="165" ht="26.25">
      <c r="A165" s="1"/>
    </row>
    <row r="166" spans="1:13" ht="21">
      <c r="A166" s="66" t="s">
        <v>0</v>
      </c>
      <c r="B166" s="66" t="s">
        <v>1</v>
      </c>
      <c r="C166" s="66" t="s">
        <v>2</v>
      </c>
      <c r="D166" s="66" t="s">
        <v>3</v>
      </c>
      <c r="E166" s="66" t="s">
        <v>4</v>
      </c>
      <c r="F166" s="66" t="s">
        <v>212</v>
      </c>
      <c r="G166" s="66"/>
      <c r="H166" s="66"/>
      <c r="I166" s="66"/>
      <c r="J166" s="66"/>
      <c r="K166" s="66"/>
      <c r="L166" s="66" t="s">
        <v>5</v>
      </c>
      <c r="M166" s="66" t="s">
        <v>6</v>
      </c>
    </row>
    <row r="167" spans="1:13" ht="21.75" thickBot="1">
      <c r="A167" s="67"/>
      <c r="B167" s="67"/>
      <c r="C167" s="67"/>
      <c r="D167" s="67"/>
      <c r="E167" s="67"/>
      <c r="F167" s="20" t="s">
        <v>248</v>
      </c>
      <c r="G167" s="20" t="s">
        <v>249</v>
      </c>
      <c r="H167" s="20" t="s">
        <v>250</v>
      </c>
      <c r="I167" s="20" t="s">
        <v>251</v>
      </c>
      <c r="J167" s="20" t="s">
        <v>252</v>
      </c>
      <c r="K167" s="20" t="s">
        <v>253</v>
      </c>
      <c r="L167" s="67"/>
      <c r="M167" s="67"/>
    </row>
    <row r="168" spans="1:13" ht="21.75" thickTop="1">
      <c r="A168" s="22" t="s">
        <v>43</v>
      </c>
      <c r="B168" s="4"/>
      <c r="C168" s="4"/>
      <c r="D168" s="4"/>
      <c r="E168" s="4"/>
      <c r="F168" s="4"/>
      <c r="G168" s="4"/>
      <c r="H168" s="21"/>
      <c r="I168" s="4"/>
      <c r="J168" s="4"/>
      <c r="K168" s="4"/>
      <c r="L168" s="4"/>
      <c r="M168" s="4"/>
    </row>
    <row r="169" spans="1:13" ht="21">
      <c r="A169" s="8" t="s">
        <v>108</v>
      </c>
      <c r="B169" s="4"/>
      <c r="C169" s="4"/>
      <c r="D169" s="4"/>
      <c r="E169" s="4"/>
      <c r="F169" s="4"/>
      <c r="G169" s="4"/>
      <c r="H169" s="21"/>
      <c r="I169" s="4"/>
      <c r="J169" s="4"/>
      <c r="K169" s="4"/>
      <c r="L169" s="4"/>
      <c r="M169" s="4"/>
    </row>
    <row r="170" spans="1:13" ht="21">
      <c r="A170" s="5" t="s">
        <v>109</v>
      </c>
      <c r="B170" s="5">
        <v>15000</v>
      </c>
      <c r="C170" s="5"/>
      <c r="D170" s="5"/>
      <c r="E170" s="5">
        <f>SUM(B170-C170)+D170</f>
        <v>15000</v>
      </c>
      <c r="F170" s="5">
        <v>0</v>
      </c>
      <c r="G170" s="5">
        <v>0</v>
      </c>
      <c r="H170" s="5">
        <v>0</v>
      </c>
      <c r="I170" s="5"/>
      <c r="J170" s="5"/>
      <c r="K170" s="5"/>
      <c r="L170" s="5">
        <f>SUM(F170:K170)</f>
        <v>0</v>
      </c>
      <c r="M170" s="7">
        <f>SUM(E170-L170)</f>
        <v>15000</v>
      </c>
    </row>
    <row r="171" spans="1:13" s="29" customFormat="1" ht="21.75" thickBot="1">
      <c r="A171" s="9" t="s">
        <v>77</v>
      </c>
      <c r="B171" s="10">
        <f>SUM(B170)</f>
        <v>15000</v>
      </c>
      <c r="C171" s="10"/>
      <c r="D171" s="10"/>
      <c r="E171" s="10">
        <f>SUM(E170)</f>
        <v>15000</v>
      </c>
      <c r="F171" s="10">
        <f>SUM(F170)</f>
        <v>0</v>
      </c>
      <c r="G171" s="10">
        <f>SUM(G170)</f>
        <v>0</v>
      </c>
      <c r="H171" s="10">
        <v>0</v>
      </c>
      <c r="I171" s="10"/>
      <c r="J171" s="10"/>
      <c r="K171" s="10"/>
      <c r="L171" s="10">
        <f>SUM(L170)</f>
        <v>0</v>
      </c>
      <c r="M171" s="12">
        <f>E171-(SUM(F171:K171))</f>
        <v>15000</v>
      </c>
    </row>
    <row r="172" spans="1:13" ht="21.75" thickTop="1">
      <c r="A172" s="8" t="s">
        <v>111</v>
      </c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21">
      <c r="A173" s="5" t="s">
        <v>110</v>
      </c>
      <c r="B173" s="5">
        <v>200000</v>
      </c>
      <c r="C173" s="5"/>
      <c r="D173" s="5"/>
      <c r="E173" s="5">
        <f>SUM(B173-C173)+D173</f>
        <v>200000</v>
      </c>
      <c r="F173" s="5">
        <v>0</v>
      </c>
      <c r="G173" s="5">
        <v>0</v>
      </c>
      <c r="H173" s="5">
        <v>0</v>
      </c>
      <c r="I173" s="5"/>
      <c r="J173" s="5"/>
      <c r="K173" s="5"/>
      <c r="L173" s="5">
        <f>SUM(F173:K173)</f>
        <v>0</v>
      </c>
      <c r="M173" s="7">
        <f>SUM(E173-L173)</f>
        <v>200000</v>
      </c>
    </row>
    <row r="174" spans="1:13" s="29" customFormat="1" ht="21.75" thickBot="1">
      <c r="A174" s="9" t="s">
        <v>77</v>
      </c>
      <c r="B174" s="10">
        <f>SUM(B173:B173)</f>
        <v>200000</v>
      </c>
      <c r="C174" s="10"/>
      <c r="D174" s="10"/>
      <c r="E174" s="10">
        <f>SUM(E173:E173)</f>
        <v>200000</v>
      </c>
      <c r="F174" s="10">
        <f aca="true" t="shared" si="6" ref="F174:L174">SUM(F173)</f>
        <v>0</v>
      </c>
      <c r="G174" s="10">
        <f t="shared" si="6"/>
        <v>0</v>
      </c>
      <c r="H174" s="10">
        <v>0</v>
      </c>
      <c r="I174" s="10"/>
      <c r="J174" s="10"/>
      <c r="K174" s="10"/>
      <c r="L174" s="10">
        <f t="shared" si="6"/>
        <v>0</v>
      </c>
      <c r="M174" s="12">
        <f>E174-(SUM(F174:K174))</f>
        <v>200000</v>
      </c>
    </row>
    <row r="175" spans="1:13" ht="21.75" thickTop="1">
      <c r="A175" s="8" t="s">
        <v>112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21">
      <c r="A176" s="5" t="s">
        <v>113</v>
      </c>
      <c r="B176" s="5">
        <v>10000</v>
      </c>
      <c r="C176" s="5"/>
      <c r="D176" s="5"/>
      <c r="E176" s="5">
        <f>SUM(B176-C176)+D176</f>
        <v>10000</v>
      </c>
      <c r="F176" s="5">
        <v>0</v>
      </c>
      <c r="G176" s="5">
        <v>0</v>
      </c>
      <c r="H176" s="5">
        <v>0</v>
      </c>
      <c r="I176" s="5"/>
      <c r="J176" s="5"/>
      <c r="K176" s="5"/>
      <c r="L176" s="5">
        <v>0</v>
      </c>
      <c r="M176" s="7">
        <f>SUM(E176-L176)</f>
        <v>10000</v>
      </c>
    </row>
    <row r="177" spans="1:13" ht="21">
      <c r="A177" s="5" t="s">
        <v>114</v>
      </c>
      <c r="B177" s="5">
        <v>660000</v>
      </c>
      <c r="C177" s="5"/>
      <c r="D177" s="5">
        <v>300000</v>
      </c>
      <c r="E177" s="5">
        <f>SUM(B177-C177)+D177</f>
        <v>960000</v>
      </c>
      <c r="F177" s="5">
        <v>0</v>
      </c>
      <c r="G177" s="5">
        <v>0</v>
      </c>
      <c r="H177" s="5">
        <v>0</v>
      </c>
      <c r="I177" s="5"/>
      <c r="J177" s="5"/>
      <c r="K177" s="5"/>
      <c r="L177" s="5">
        <v>0</v>
      </c>
      <c r="M177" s="7">
        <f>SUM(E177-L177)</f>
        <v>960000</v>
      </c>
    </row>
    <row r="178" spans="1:13" ht="21">
      <c r="A178" s="5" t="s">
        <v>115</v>
      </c>
      <c r="B178" s="5">
        <v>200000</v>
      </c>
      <c r="C178" s="5"/>
      <c r="D178" s="5"/>
      <c r="E178" s="5">
        <f>SUM(B178-C178)+D178</f>
        <v>200000</v>
      </c>
      <c r="F178" s="5">
        <v>0</v>
      </c>
      <c r="G178" s="5">
        <v>0</v>
      </c>
      <c r="H178" s="5">
        <v>0</v>
      </c>
      <c r="I178" s="5"/>
      <c r="J178" s="5"/>
      <c r="K178" s="5"/>
      <c r="L178" s="5">
        <v>0</v>
      </c>
      <c r="M178" s="7">
        <f>SUM(E178-L178)</f>
        <v>200000</v>
      </c>
    </row>
    <row r="179" spans="1:13" ht="21">
      <c r="A179" s="5" t="s">
        <v>116</v>
      </c>
      <c r="B179" s="5">
        <v>15000</v>
      </c>
      <c r="C179" s="5"/>
      <c r="D179" s="5"/>
      <c r="E179" s="5">
        <f>SUM(B179-C179)+D179</f>
        <v>15000</v>
      </c>
      <c r="F179" s="5">
        <v>0</v>
      </c>
      <c r="G179" s="5">
        <v>0</v>
      </c>
      <c r="H179" s="5">
        <v>0</v>
      </c>
      <c r="I179" s="5"/>
      <c r="J179" s="5"/>
      <c r="K179" s="5"/>
      <c r="L179" s="5">
        <v>0</v>
      </c>
      <c r="M179" s="7">
        <f>SUM(E179-L179)</f>
        <v>15000</v>
      </c>
    </row>
    <row r="180" spans="1:13" s="29" customFormat="1" ht="21">
      <c r="A180" s="54" t="s">
        <v>77</v>
      </c>
      <c r="B180" s="27">
        <f>SUM(B176:B179)</f>
        <v>885000</v>
      </c>
      <c r="C180" s="27"/>
      <c r="D180" s="27"/>
      <c r="E180" s="27">
        <f>SUM(E176:E179)</f>
        <v>1185000</v>
      </c>
      <c r="F180" s="27">
        <f>SUM(F176:F179)</f>
        <v>0</v>
      </c>
      <c r="G180" s="27">
        <f>SUM(G176:G179)</f>
        <v>0</v>
      </c>
      <c r="H180" s="27">
        <v>0</v>
      </c>
      <c r="I180" s="27"/>
      <c r="J180" s="27"/>
      <c r="K180" s="27"/>
      <c r="L180" s="27">
        <f>SUM(L176:L179)</f>
        <v>0</v>
      </c>
      <c r="M180" s="27">
        <f>SUM(M176:M179)</f>
        <v>1185000</v>
      </c>
    </row>
    <row r="181" spans="1:13" s="29" customFormat="1" ht="21.75" thickBot="1">
      <c r="A181" s="9" t="s">
        <v>27</v>
      </c>
      <c r="B181" s="55">
        <f>SUM(B180+B174+B171+B160+B156+B152+B148+B144+B134+B129+B125+B121+B106+B102+B97+B91+B81+B76+B71)</f>
        <v>14421600</v>
      </c>
      <c r="C181" s="55">
        <f>SUM(C180+C174+C171+C160+C156+C152+C148+C144+C134+C129+C125+C121+C106+C102+C97+C91+C81+C76+C71)</f>
        <v>300000</v>
      </c>
      <c r="D181" s="55">
        <f>SUM(D176:D180)</f>
        <v>300000</v>
      </c>
      <c r="E181" s="55">
        <f>SUM(E180+E174+E171+E160+E156+E152+E148+E144+E134+E129+E125+E121+E106+E102+E97+E91+E81+E76+E71)</f>
        <v>14421600</v>
      </c>
      <c r="F181" s="55">
        <f>SUM(F180+F174+F171+F160+F156+F152+F148+F144+F134+F129+F125+F121+F106+F102+F97+F91+F81+F76+F71)</f>
        <v>783325</v>
      </c>
      <c r="G181" s="56">
        <f>SUM(G180+G174+G171+G160+G156+G152+G148+G144+G134+G129+G125+G121+G106+G102+G97+G91+G81+G76+G71)</f>
        <v>1358645.2</v>
      </c>
      <c r="H181" s="56">
        <f>SUM(H180+H174+H171+H160+H156+H152+H148+H144+H134+H129+H125+H121+H106+H102+H97+H91+H81+H76+H71)</f>
        <v>391961</v>
      </c>
      <c r="I181" s="55"/>
      <c r="J181" s="55"/>
      <c r="K181" s="55"/>
      <c r="L181" s="55">
        <f>SUM(L180+L174+L171+L160+L156+L152+L148+L144+L134+L129+L125+L121+L106+L102+L97+L91+L81+L76+L71)</f>
        <v>2533931.2</v>
      </c>
      <c r="M181" s="56">
        <f>SUM(M180+M174+M171+M160+M156+M152+M148+M144+M134+M129+M125+M121+M106+M102+M97+M91+M81+M76+M71)</f>
        <v>11887668.8</v>
      </c>
    </row>
    <row r="182" spans="1:13" s="37" customFormat="1" ht="21.75" thickTop="1">
      <c r="A182" s="16"/>
      <c r="B182" s="17"/>
      <c r="C182" s="17"/>
      <c r="D182" s="17"/>
      <c r="E182" s="17"/>
      <c r="F182" s="17"/>
      <c r="G182" s="35"/>
      <c r="H182" s="36"/>
      <c r="I182" s="35"/>
      <c r="J182" s="35"/>
      <c r="K182" s="35"/>
      <c r="L182" s="17"/>
      <c r="M182" s="35"/>
    </row>
    <row r="183" spans="1:13" s="37" customFormat="1" ht="21">
      <c r="A183" s="16"/>
      <c r="B183" s="17"/>
      <c r="C183" s="17"/>
      <c r="D183" s="17"/>
      <c r="E183" s="17"/>
      <c r="F183" s="17"/>
      <c r="G183" s="35"/>
      <c r="H183" s="36"/>
      <c r="I183" s="35"/>
      <c r="J183" s="35"/>
      <c r="K183" s="35"/>
      <c r="L183" s="17"/>
      <c r="M183" s="35"/>
    </row>
    <row r="184" spans="1:13" s="37" customFormat="1" ht="21">
      <c r="A184" s="16"/>
      <c r="B184" s="17"/>
      <c r="C184" s="17"/>
      <c r="D184" s="17"/>
      <c r="E184" s="17"/>
      <c r="F184" s="17"/>
      <c r="G184" s="35"/>
      <c r="H184" s="36"/>
      <c r="I184" s="35"/>
      <c r="J184" s="35"/>
      <c r="K184" s="35"/>
      <c r="L184" s="17"/>
      <c r="M184" s="35"/>
    </row>
    <row r="185" spans="1:13" s="37" customFormat="1" ht="21">
      <c r="A185" s="16"/>
      <c r="B185" s="17"/>
      <c r="C185" s="17"/>
      <c r="D185" s="17"/>
      <c r="E185" s="17"/>
      <c r="F185" s="17"/>
      <c r="G185" s="35"/>
      <c r="H185" s="36"/>
      <c r="I185" s="35"/>
      <c r="J185" s="35"/>
      <c r="K185" s="35"/>
      <c r="L185" s="17"/>
      <c r="M185" s="35"/>
    </row>
    <row r="186" spans="1:13" s="37" customFormat="1" ht="21">
      <c r="A186" s="16"/>
      <c r="B186" s="17"/>
      <c r="C186" s="17"/>
      <c r="D186" s="17"/>
      <c r="E186" s="17"/>
      <c r="F186" s="17"/>
      <c r="G186" s="35"/>
      <c r="H186" s="36"/>
      <c r="I186" s="35"/>
      <c r="J186" s="35"/>
      <c r="K186" s="35"/>
      <c r="L186" s="17"/>
      <c r="M186" s="35"/>
    </row>
    <row r="187" spans="1:13" s="37" customFormat="1" ht="21">
      <c r="A187" s="16"/>
      <c r="B187" s="17"/>
      <c r="C187" s="17"/>
      <c r="D187" s="17"/>
      <c r="E187" s="17"/>
      <c r="F187" s="17"/>
      <c r="G187" s="35"/>
      <c r="H187" s="36"/>
      <c r="I187" s="35"/>
      <c r="J187" s="35"/>
      <c r="K187" s="35"/>
      <c r="L187" s="17"/>
      <c r="M187" s="35"/>
    </row>
    <row r="188" spans="1:13" s="37" customFormat="1" ht="21">
      <c r="A188" s="16"/>
      <c r="B188" s="17"/>
      <c r="C188" s="17"/>
      <c r="D188" s="17"/>
      <c r="E188" s="17"/>
      <c r="F188" s="17"/>
      <c r="G188" s="35"/>
      <c r="H188" s="36"/>
      <c r="I188" s="35"/>
      <c r="J188" s="35"/>
      <c r="K188" s="35"/>
      <c r="L188" s="17"/>
      <c r="M188" s="35"/>
    </row>
    <row r="189" spans="1:13" s="37" customFormat="1" ht="21">
      <c r="A189" s="16"/>
      <c r="B189" s="17"/>
      <c r="C189" s="17"/>
      <c r="D189" s="17"/>
      <c r="E189" s="17"/>
      <c r="F189" s="17"/>
      <c r="G189" s="35"/>
      <c r="H189" s="36"/>
      <c r="I189" s="35"/>
      <c r="J189" s="35"/>
      <c r="K189" s="35"/>
      <c r="L189" s="17"/>
      <c r="M189" s="35"/>
    </row>
    <row r="190" spans="1:13" s="48" customFormat="1" ht="24" customHeight="1">
      <c r="A190" s="68" t="s">
        <v>42</v>
      </c>
      <c r="B190" s="68"/>
      <c r="C190" s="68"/>
      <c r="D190" s="68"/>
      <c r="E190" s="68"/>
      <c r="F190" s="68"/>
      <c r="G190" s="68"/>
      <c r="H190" s="68"/>
      <c r="I190" s="68"/>
      <c r="J190" s="68"/>
      <c r="K190" s="68"/>
      <c r="L190" s="68"/>
      <c r="M190" s="68"/>
    </row>
    <row r="191" spans="1:13" s="48" customFormat="1" ht="26.25">
      <c r="A191" s="75" t="s">
        <v>13</v>
      </c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</row>
    <row r="192" spans="1:13" ht="21">
      <c r="A192" s="66" t="s">
        <v>0</v>
      </c>
      <c r="B192" s="66" t="s">
        <v>1</v>
      </c>
      <c r="C192" s="66" t="s">
        <v>2</v>
      </c>
      <c r="D192" s="66" t="s">
        <v>3</v>
      </c>
      <c r="E192" s="66" t="s">
        <v>4</v>
      </c>
      <c r="F192" s="66" t="s">
        <v>212</v>
      </c>
      <c r="G192" s="66"/>
      <c r="H192" s="66"/>
      <c r="I192" s="66"/>
      <c r="J192" s="66"/>
      <c r="K192" s="66"/>
      <c r="L192" s="66" t="s">
        <v>5</v>
      </c>
      <c r="M192" s="66" t="s">
        <v>6</v>
      </c>
    </row>
    <row r="193" spans="1:13" ht="21.75" thickBot="1">
      <c r="A193" s="67"/>
      <c r="B193" s="67"/>
      <c r="C193" s="67"/>
      <c r="D193" s="67"/>
      <c r="E193" s="67"/>
      <c r="F193" s="20" t="s">
        <v>248</v>
      </c>
      <c r="G193" s="20" t="s">
        <v>249</v>
      </c>
      <c r="H193" s="20" t="s">
        <v>250</v>
      </c>
      <c r="I193" s="20" t="s">
        <v>251</v>
      </c>
      <c r="J193" s="20" t="s">
        <v>252</v>
      </c>
      <c r="K193" s="20" t="s">
        <v>253</v>
      </c>
      <c r="L193" s="67"/>
      <c r="M193" s="67"/>
    </row>
    <row r="194" spans="1:13" s="29" customFormat="1" ht="21.75" thickTop="1">
      <c r="A194" s="3" t="s">
        <v>14</v>
      </c>
      <c r="B194" s="38"/>
      <c r="C194" s="38"/>
      <c r="D194" s="38"/>
      <c r="E194" s="38"/>
      <c r="F194" s="38"/>
      <c r="G194" s="38"/>
      <c r="H194" s="39"/>
      <c r="I194" s="38"/>
      <c r="J194" s="38"/>
      <c r="K194" s="8"/>
      <c r="L194" s="38"/>
      <c r="M194" s="38"/>
    </row>
    <row r="195" spans="1:13" s="34" customFormat="1" ht="21">
      <c r="A195" s="38" t="s">
        <v>119</v>
      </c>
      <c r="B195" s="4"/>
      <c r="C195" s="4"/>
      <c r="D195" s="4"/>
      <c r="E195" s="4"/>
      <c r="F195" s="4"/>
      <c r="G195" s="4"/>
      <c r="H195" s="21"/>
      <c r="I195" s="4"/>
      <c r="J195" s="4"/>
      <c r="K195" s="5"/>
      <c r="L195" s="4"/>
      <c r="M195" s="4"/>
    </row>
    <row r="196" spans="1:13" s="34" customFormat="1" ht="18.75" customHeight="1">
      <c r="A196" s="8" t="s">
        <v>12</v>
      </c>
      <c r="B196" s="4"/>
      <c r="C196" s="4"/>
      <c r="D196" s="4"/>
      <c r="E196" s="4"/>
      <c r="F196" s="4"/>
      <c r="G196" s="4"/>
      <c r="H196" s="21"/>
      <c r="I196" s="4"/>
      <c r="J196" s="4"/>
      <c r="K196" s="5"/>
      <c r="L196" s="4"/>
      <c r="M196" s="4"/>
    </row>
    <row r="197" spans="1:13" s="34" customFormat="1" ht="18.75" customHeight="1">
      <c r="A197" s="5" t="s">
        <v>117</v>
      </c>
      <c r="B197" s="4">
        <v>40000</v>
      </c>
      <c r="C197" s="4"/>
      <c r="D197" s="4"/>
      <c r="E197" s="4">
        <f>SUM(B197-C197+D197)</f>
        <v>40000</v>
      </c>
      <c r="F197" s="4">
        <v>0</v>
      </c>
      <c r="G197" s="4">
        <v>1600</v>
      </c>
      <c r="H197" s="4">
        <v>0</v>
      </c>
      <c r="I197" s="4"/>
      <c r="J197" s="4"/>
      <c r="K197" s="4"/>
      <c r="L197" s="4">
        <f>SUM(F197:K197)</f>
        <v>1600</v>
      </c>
      <c r="M197" s="4">
        <f>SUM(E197-L197)</f>
        <v>38400</v>
      </c>
    </row>
    <row r="198" spans="1:13" s="34" customFormat="1" ht="18.75" customHeight="1">
      <c r="A198" s="5" t="s">
        <v>118</v>
      </c>
      <c r="B198" s="4">
        <v>15000</v>
      </c>
      <c r="C198" s="4"/>
      <c r="D198" s="4"/>
      <c r="E198" s="4">
        <f>SUM(B198-C198+D198)</f>
        <v>15000</v>
      </c>
      <c r="F198" s="4">
        <v>0</v>
      </c>
      <c r="G198" s="4">
        <v>14000</v>
      </c>
      <c r="H198" s="4">
        <v>0</v>
      </c>
      <c r="I198" s="4"/>
      <c r="J198" s="4"/>
      <c r="K198" s="4"/>
      <c r="L198" s="4">
        <f>SUM(F198:K198)</f>
        <v>14000</v>
      </c>
      <c r="M198" s="4">
        <f>SUM(E198-L198)</f>
        <v>1000</v>
      </c>
    </row>
    <row r="199" spans="1:13" s="34" customFormat="1" ht="21">
      <c r="A199" s="8" t="s">
        <v>36</v>
      </c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</row>
    <row r="200" spans="1:13" s="34" customFormat="1" ht="18.75" customHeight="1">
      <c r="A200" s="5" t="s">
        <v>120</v>
      </c>
      <c r="B200" s="4">
        <v>47500</v>
      </c>
      <c r="C200" s="4"/>
      <c r="D200" s="4"/>
      <c r="E200" s="4">
        <f>SUM(B200-C200+D200)</f>
        <v>47500</v>
      </c>
      <c r="F200" s="4">
        <v>0</v>
      </c>
      <c r="G200" s="4">
        <v>12648</v>
      </c>
      <c r="H200" s="4">
        <v>0</v>
      </c>
      <c r="I200" s="4"/>
      <c r="J200" s="4"/>
      <c r="K200" s="4"/>
      <c r="L200" s="4">
        <f>SUM(F200:K200)</f>
        <v>12648</v>
      </c>
      <c r="M200" s="4">
        <f>SUM(E200-L200)</f>
        <v>34852</v>
      </c>
    </row>
    <row r="201" spans="1:13" s="34" customFormat="1" ht="18.75" customHeight="1">
      <c r="A201" s="5" t="s">
        <v>121</v>
      </c>
      <c r="B201" s="4">
        <v>5000</v>
      </c>
      <c r="C201" s="4"/>
      <c r="D201" s="4"/>
      <c r="E201" s="4">
        <f>SUM(B201-C201+D201)</f>
        <v>5000</v>
      </c>
      <c r="F201" s="4">
        <v>0</v>
      </c>
      <c r="G201" s="4">
        <v>0</v>
      </c>
      <c r="H201" s="4">
        <v>0</v>
      </c>
      <c r="I201" s="4"/>
      <c r="J201" s="4"/>
      <c r="K201" s="4"/>
      <c r="L201" s="4">
        <f>SUM(K201)</f>
        <v>0</v>
      </c>
      <c r="M201" s="4">
        <f>SUM(E201-L201)</f>
        <v>5000</v>
      </c>
    </row>
    <row r="202" spans="1:13" s="34" customFormat="1" ht="20.25" customHeight="1">
      <c r="A202" s="8" t="s">
        <v>37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</row>
    <row r="203" spans="1:13" s="34" customFormat="1" ht="21">
      <c r="A203" s="5" t="s">
        <v>122</v>
      </c>
      <c r="B203" s="4">
        <v>10000</v>
      </c>
      <c r="C203" s="4"/>
      <c r="D203" s="4"/>
      <c r="E203" s="4">
        <v>10000</v>
      </c>
      <c r="F203" s="4">
        <v>0</v>
      </c>
      <c r="G203" s="4">
        <v>0</v>
      </c>
      <c r="H203" s="4">
        <v>0</v>
      </c>
      <c r="I203" s="4"/>
      <c r="J203" s="4"/>
      <c r="K203" s="4"/>
      <c r="L203" s="4">
        <f>SUM(K203)</f>
        <v>0</v>
      </c>
      <c r="M203" s="4">
        <f>SUM(E203-L203)</f>
        <v>10000</v>
      </c>
    </row>
    <row r="204" spans="1:13" s="29" customFormat="1" ht="21.75" thickBot="1">
      <c r="A204" s="9" t="s">
        <v>25</v>
      </c>
      <c r="B204" s="10">
        <f>SUM(B203+B201+B200+B198+B197)</f>
        <v>117500</v>
      </c>
      <c r="C204" s="10"/>
      <c r="D204" s="10"/>
      <c r="E204" s="10">
        <f>SUM(B204+D204)-C204</f>
        <v>117500</v>
      </c>
      <c r="F204" s="10">
        <f>SUM(F197:F203)</f>
        <v>0</v>
      </c>
      <c r="G204" s="10">
        <f>SUM(G197:G203)</f>
        <v>28248</v>
      </c>
      <c r="H204" s="10">
        <f>SUM(H197:H203)</f>
        <v>0</v>
      </c>
      <c r="I204" s="10"/>
      <c r="J204" s="10"/>
      <c r="K204" s="10"/>
      <c r="L204" s="10">
        <f>SUM(I204+K204)-J204</f>
        <v>0</v>
      </c>
      <c r="M204" s="10">
        <f>SUM(E204-L204)</f>
        <v>117500</v>
      </c>
    </row>
    <row r="205" spans="1:13" s="34" customFormat="1" ht="21.75" thickTop="1">
      <c r="A205" s="41" t="s">
        <v>123</v>
      </c>
      <c r="B205" s="25"/>
      <c r="C205" s="25"/>
      <c r="D205" s="25"/>
      <c r="E205" s="4"/>
      <c r="F205" s="25"/>
      <c r="G205" s="25"/>
      <c r="H205" s="25"/>
      <c r="I205" s="25"/>
      <c r="J205" s="25"/>
      <c r="K205" s="43"/>
      <c r="L205" s="42"/>
      <c r="M205" s="44"/>
    </row>
    <row r="206" spans="1:13" s="34" customFormat="1" ht="18.75" customHeight="1">
      <c r="A206" s="49" t="s">
        <v>124</v>
      </c>
      <c r="B206" s="5"/>
      <c r="C206" s="5"/>
      <c r="D206" s="5"/>
      <c r="E206" s="4"/>
      <c r="F206" s="5"/>
      <c r="G206" s="5"/>
      <c r="H206" s="5"/>
      <c r="I206" s="5"/>
      <c r="J206" s="5"/>
      <c r="K206" s="5"/>
      <c r="L206" s="5"/>
      <c r="M206" s="7"/>
    </row>
    <row r="207" spans="1:13" s="34" customFormat="1" ht="18.75" customHeight="1">
      <c r="A207" s="5" t="s">
        <v>125</v>
      </c>
      <c r="B207" s="5">
        <v>20000</v>
      </c>
      <c r="C207" s="5"/>
      <c r="D207" s="5"/>
      <c r="E207" s="5">
        <f>B207+D207-C207</f>
        <v>20000</v>
      </c>
      <c r="F207" s="5">
        <v>0</v>
      </c>
      <c r="G207" s="5">
        <v>0</v>
      </c>
      <c r="H207" s="5">
        <v>0</v>
      </c>
      <c r="I207" s="5"/>
      <c r="J207" s="5"/>
      <c r="K207" s="5"/>
      <c r="L207" s="5">
        <v>0</v>
      </c>
      <c r="M207" s="7">
        <f>E207-(SUM(F207:K207))</f>
        <v>20000</v>
      </c>
    </row>
    <row r="208" spans="1:13" s="34" customFormat="1" ht="18.75" customHeight="1">
      <c r="A208" s="49" t="s">
        <v>126</v>
      </c>
      <c r="B208" s="5"/>
      <c r="C208" s="5"/>
      <c r="D208" s="5"/>
      <c r="E208" s="4"/>
      <c r="F208" s="5"/>
      <c r="G208" s="5"/>
      <c r="H208" s="5"/>
      <c r="I208" s="5"/>
      <c r="J208" s="5"/>
      <c r="K208" s="5"/>
      <c r="L208" s="5"/>
      <c r="M208" s="7"/>
    </row>
    <row r="209" spans="1:13" s="34" customFormat="1" ht="18.75" customHeight="1">
      <c r="A209" s="5" t="s">
        <v>127</v>
      </c>
      <c r="B209" s="5">
        <v>20000</v>
      </c>
      <c r="C209" s="5"/>
      <c r="D209" s="5"/>
      <c r="E209" s="5">
        <f aca="true" t="shared" si="7" ref="E209:E215">B209+D209-C209</f>
        <v>20000</v>
      </c>
      <c r="F209" s="5">
        <v>0</v>
      </c>
      <c r="G209" s="5">
        <v>2000</v>
      </c>
      <c r="H209" s="5">
        <v>0</v>
      </c>
      <c r="I209" s="5"/>
      <c r="J209" s="5"/>
      <c r="K209" s="5"/>
      <c r="L209" s="5">
        <f>SUM(F209:K209)</f>
        <v>2000</v>
      </c>
      <c r="M209" s="7">
        <f aca="true" t="shared" si="8" ref="M209:M215">E209-(SUM(F209:K209))</f>
        <v>18000</v>
      </c>
    </row>
    <row r="210" spans="1:13" s="34" customFormat="1" ht="18.75" customHeight="1">
      <c r="A210" s="5" t="s">
        <v>128</v>
      </c>
      <c r="B210" s="5">
        <v>5000</v>
      </c>
      <c r="C210" s="5"/>
      <c r="D210" s="5"/>
      <c r="E210" s="5">
        <f t="shared" si="7"/>
        <v>5000</v>
      </c>
      <c r="F210" s="5">
        <v>0</v>
      </c>
      <c r="G210" s="5">
        <v>0</v>
      </c>
      <c r="H210" s="5">
        <v>0</v>
      </c>
      <c r="I210" s="5"/>
      <c r="J210" s="5"/>
      <c r="K210" s="5"/>
      <c r="L210" s="5">
        <v>0</v>
      </c>
      <c r="M210" s="7">
        <f t="shared" si="8"/>
        <v>5000</v>
      </c>
    </row>
    <row r="211" spans="1:13" s="34" customFormat="1" ht="18.75" customHeight="1">
      <c r="A211" s="5" t="s">
        <v>129</v>
      </c>
      <c r="B211" s="5">
        <v>10000</v>
      </c>
      <c r="C211" s="5"/>
      <c r="D211" s="5"/>
      <c r="E211" s="5">
        <f t="shared" si="7"/>
        <v>10000</v>
      </c>
      <c r="F211" s="5">
        <v>0</v>
      </c>
      <c r="G211" s="5">
        <v>3988</v>
      </c>
      <c r="H211" s="5">
        <v>0</v>
      </c>
      <c r="I211" s="5"/>
      <c r="J211" s="5"/>
      <c r="K211" s="5"/>
      <c r="L211" s="5">
        <f>SUM(F211:K211)</f>
        <v>3988</v>
      </c>
      <c r="M211" s="7">
        <f t="shared" si="8"/>
        <v>6012</v>
      </c>
    </row>
    <row r="212" spans="1:13" s="34" customFormat="1" ht="18.75" customHeight="1">
      <c r="A212" s="6" t="s">
        <v>130</v>
      </c>
      <c r="B212" s="5">
        <v>60000</v>
      </c>
      <c r="C212" s="5"/>
      <c r="D212" s="5"/>
      <c r="E212" s="5">
        <f t="shared" si="7"/>
        <v>60000</v>
      </c>
      <c r="F212" s="5">
        <v>0</v>
      </c>
      <c r="G212" s="5">
        <v>0</v>
      </c>
      <c r="H212" s="5">
        <v>0</v>
      </c>
      <c r="I212" s="5"/>
      <c r="J212" s="5"/>
      <c r="K212" s="5"/>
      <c r="L212" s="5">
        <v>0</v>
      </c>
      <c r="M212" s="7">
        <f t="shared" si="8"/>
        <v>60000</v>
      </c>
    </row>
    <row r="213" spans="1:13" s="34" customFormat="1" ht="18.75" customHeight="1">
      <c r="A213" s="5" t="s">
        <v>131</v>
      </c>
      <c r="B213" s="5">
        <v>85000</v>
      </c>
      <c r="C213" s="5"/>
      <c r="D213" s="5"/>
      <c r="E213" s="5">
        <f t="shared" si="7"/>
        <v>85000</v>
      </c>
      <c r="F213" s="5">
        <v>0</v>
      </c>
      <c r="G213" s="5">
        <v>71108</v>
      </c>
      <c r="H213" s="5">
        <v>0</v>
      </c>
      <c r="I213" s="5"/>
      <c r="J213" s="5"/>
      <c r="K213" s="5"/>
      <c r="L213" s="5">
        <f>SUM(F213:K213)</f>
        <v>71108</v>
      </c>
      <c r="M213" s="7">
        <f t="shared" si="8"/>
        <v>13892</v>
      </c>
    </row>
    <row r="214" spans="1:13" s="34" customFormat="1" ht="18.75" customHeight="1">
      <c r="A214" s="5" t="s">
        <v>132</v>
      </c>
      <c r="B214" s="5">
        <v>30000</v>
      </c>
      <c r="C214" s="5"/>
      <c r="D214" s="5"/>
      <c r="E214" s="5">
        <f t="shared" si="7"/>
        <v>30000</v>
      </c>
      <c r="F214" s="5">
        <v>0</v>
      </c>
      <c r="G214" s="5">
        <v>0</v>
      </c>
      <c r="H214" s="5">
        <v>0</v>
      </c>
      <c r="I214" s="5"/>
      <c r="J214" s="5"/>
      <c r="K214" s="5"/>
      <c r="L214" s="5">
        <v>0</v>
      </c>
      <c r="M214" s="7">
        <f t="shared" si="8"/>
        <v>30000</v>
      </c>
    </row>
    <row r="215" spans="1:13" s="34" customFormat="1" ht="18.75" customHeight="1">
      <c r="A215" s="5" t="s">
        <v>133</v>
      </c>
      <c r="B215" s="5">
        <v>60000</v>
      </c>
      <c r="C215" s="5"/>
      <c r="D215" s="5"/>
      <c r="E215" s="5">
        <f t="shared" si="7"/>
        <v>60000</v>
      </c>
      <c r="F215" s="5">
        <v>0</v>
      </c>
      <c r="G215" s="5">
        <v>0</v>
      </c>
      <c r="H215" s="5">
        <v>58740</v>
      </c>
      <c r="I215" s="5"/>
      <c r="J215" s="5"/>
      <c r="K215" s="5"/>
      <c r="L215" s="5">
        <f>SUM(F215:K215)</f>
        <v>58740</v>
      </c>
      <c r="M215" s="7">
        <f t="shared" si="8"/>
        <v>1260</v>
      </c>
    </row>
    <row r="216" spans="1:13" s="29" customFormat="1" ht="21.75" thickBot="1">
      <c r="A216" s="9" t="s">
        <v>24</v>
      </c>
      <c r="B216" s="10">
        <f>SUM(B215+B214+B213+B212+B211+B210+B209+B207)</f>
        <v>290000</v>
      </c>
      <c r="C216" s="10"/>
      <c r="D216" s="10"/>
      <c r="E216" s="10">
        <f>SUM(E215+E214+E213+E212+E211+E210+E209+E207)</f>
        <v>290000</v>
      </c>
      <c r="F216" s="10">
        <f>SUM(F206:F215)</f>
        <v>0</v>
      </c>
      <c r="G216" s="10">
        <f>SUM(G206:G215)</f>
        <v>77096</v>
      </c>
      <c r="H216" s="10">
        <f>SUM(H206:H215)</f>
        <v>58740</v>
      </c>
      <c r="I216" s="10"/>
      <c r="J216" s="10"/>
      <c r="K216" s="10"/>
      <c r="L216" s="10">
        <f>SUM(L215+L214+L213+L212+L211+L210+L209+L207)</f>
        <v>135836</v>
      </c>
      <c r="M216" s="10">
        <f>SUM(M215+M214+M213+M212+M211+M210+M209+M207)</f>
        <v>154164</v>
      </c>
    </row>
    <row r="217" spans="1:13" s="29" customFormat="1" ht="21.75" thickTop="1">
      <c r="A217" s="1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</row>
    <row r="218" spans="1:13" s="29" customFormat="1" ht="21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</row>
    <row r="219" spans="1:13" s="48" customFormat="1" ht="24" customHeight="1">
      <c r="A219" s="68" t="s">
        <v>42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</row>
    <row r="220" spans="1:13" s="48" customFormat="1" ht="26.25">
      <c r="A220" s="75" t="s">
        <v>13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 ht="21">
      <c r="A221" s="66" t="s">
        <v>0</v>
      </c>
      <c r="B221" s="66" t="s">
        <v>1</v>
      </c>
      <c r="C221" s="66" t="s">
        <v>2</v>
      </c>
      <c r="D221" s="66" t="s">
        <v>3</v>
      </c>
      <c r="E221" s="66" t="s">
        <v>4</v>
      </c>
      <c r="F221" s="66" t="s">
        <v>212</v>
      </c>
      <c r="G221" s="66"/>
      <c r="H221" s="66"/>
      <c r="I221" s="66"/>
      <c r="J221" s="66"/>
      <c r="K221" s="66"/>
      <c r="L221" s="66" t="s">
        <v>5</v>
      </c>
      <c r="M221" s="66" t="s">
        <v>6</v>
      </c>
    </row>
    <row r="222" spans="1:13" ht="21.75" thickBot="1">
      <c r="A222" s="67"/>
      <c r="B222" s="67"/>
      <c r="C222" s="67"/>
      <c r="D222" s="67"/>
      <c r="E222" s="67"/>
      <c r="F222" s="20" t="s">
        <v>248</v>
      </c>
      <c r="G222" s="20" t="s">
        <v>249</v>
      </c>
      <c r="H222" s="20" t="s">
        <v>250</v>
      </c>
      <c r="I222" s="20" t="s">
        <v>251</v>
      </c>
      <c r="J222" s="20" t="s">
        <v>252</v>
      </c>
      <c r="K222" s="20" t="s">
        <v>253</v>
      </c>
      <c r="L222" s="67"/>
      <c r="M222" s="67"/>
    </row>
    <row r="223" spans="1:13" s="29" customFormat="1" ht="21.75" thickTop="1">
      <c r="A223" s="3" t="s">
        <v>15</v>
      </c>
      <c r="B223" s="38"/>
      <c r="C223" s="38"/>
      <c r="D223" s="38"/>
      <c r="E223" s="38"/>
      <c r="F223" s="38"/>
      <c r="G223" s="38"/>
      <c r="H223" s="39"/>
      <c r="I223" s="38"/>
      <c r="J223" s="38"/>
      <c r="K223" s="8"/>
      <c r="L223" s="38"/>
      <c r="M223" s="38"/>
    </row>
    <row r="224" spans="1:13" s="34" customFormat="1" ht="21">
      <c r="A224" s="38" t="s">
        <v>119</v>
      </c>
      <c r="B224" s="4"/>
      <c r="C224" s="4"/>
      <c r="D224" s="4"/>
      <c r="E224" s="4"/>
      <c r="F224" s="4"/>
      <c r="G224" s="4"/>
      <c r="H224" s="21"/>
      <c r="I224" s="4"/>
      <c r="J224" s="4"/>
      <c r="K224" s="5"/>
      <c r="L224" s="4"/>
      <c r="M224" s="4"/>
    </row>
    <row r="225" spans="1:13" s="34" customFormat="1" ht="18.75" customHeight="1">
      <c r="A225" s="8" t="s">
        <v>12</v>
      </c>
      <c r="B225" s="4"/>
      <c r="C225" s="4"/>
      <c r="D225" s="4"/>
      <c r="E225" s="4"/>
      <c r="F225" s="4"/>
      <c r="G225" s="4"/>
      <c r="H225" s="21"/>
      <c r="I225" s="4"/>
      <c r="J225" s="4"/>
      <c r="K225" s="5"/>
      <c r="L225" s="4"/>
      <c r="M225" s="4"/>
    </row>
    <row r="226" spans="1:13" s="34" customFormat="1" ht="18.75" customHeight="1">
      <c r="A226" s="5" t="s">
        <v>117</v>
      </c>
      <c r="B226" s="4">
        <v>120000</v>
      </c>
      <c r="C226" s="4">
        <v>40000</v>
      </c>
      <c r="D226" s="4"/>
      <c r="E226" s="4">
        <f>SUM(B226-C226+D226)</f>
        <v>80000</v>
      </c>
      <c r="F226" s="4">
        <v>0</v>
      </c>
      <c r="G226" s="4">
        <v>0</v>
      </c>
      <c r="H226" s="4">
        <v>0</v>
      </c>
      <c r="I226" s="4"/>
      <c r="J226" s="4"/>
      <c r="K226" s="4"/>
      <c r="L226" s="4">
        <f>SUM(K226)</f>
        <v>0</v>
      </c>
      <c r="M226" s="4">
        <f>SUM(E226-L226)</f>
        <v>80000</v>
      </c>
    </row>
    <row r="227" spans="1:13" s="34" customFormat="1" ht="21">
      <c r="A227" s="8" t="s">
        <v>36</v>
      </c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</row>
    <row r="228" spans="1:13" s="34" customFormat="1" ht="18.75" customHeight="1">
      <c r="A228" s="5" t="s">
        <v>120</v>
      </c>
      <c r="B228" s="4">
        <v>120000</v>
      </c>
      <c r="C228" s="4"/>
      <c r="D228" s="4"/>
      <c r="E228" s="4">
        <f>SUM(B228-C228+D228)</f>
        <v>120000</v>
      </c>
      <c r="F228" s="4">
        <v>0</v>
      </c>
      <c r="G228" s="4">
        <v>0</v>
      </c>
      <c r="H228" s="4">
        <v>7806</v>
      </c>
      <c r="I228" s="4"/>
      <c r="J228" s="4"/>
      <c r="K228" s="4"/>
      <c r="L228" s="4">
        <f>SUM(F228:K228)</f>
        <v>7806</v>
      </c>
      <c r="M228" s="4">
        <f>SUM(E228-L228)</f>
        <v>112194</v>
      </c>
    </row>
    <row r="229" spans="1:13" s="34" customFormat="1" ht="20.25" customHeight="1">
      <c r="A229" s="8" t="s">
        <v>37</v>
      </c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</row>
    <row r="230" spans="1:13" s="34" customFormat="1" ht="21">
      <c r="A230" s="5" t="s">
        <v>122</v>
      </c>
      <c r="B230" s="4">
        <v>40000</v>
      </c>
      <c r="C230" s="4"/>
      <c r="D230" s="4">
        <v>40000</v>
      </c>
      <c r="E230" s="4">
        <f>SUM(B230-C230+D230)</f>
        <v>80000</v>
      </c>
      <c r="F230" s="4">
        <v>0</v>
      </c>
      <c r="G230" s="4">
        <v>0</v>
      </c>
      <c r="H230" s="4">
        <v>0</v>
      </c>
      <c r="I230" s="4"/>
      <c r="J230" s="4"/>
      <c r="K230" s="4"/>
      <c r="L230" s="4">
        <f>SUM(K230)</f>
        <v>0</v>
      </c>
      <c r="M230" s="4">
        <f>SUM(E230-L230)</f>
        <v>80000</v>
      </c>
    </row>
    <row r="231" spans="1:13" s="29" customFormat="1" ht="21.75" thickBot="1">
      <c r="A231" s="9" t="s">
        <v>25</v>
      </c>
      <c r="B231" s="10">
        <f>SUM(B230+B228+B226)</f>
        <v>280000</v>
      </c>
      <c r="C231" s="10">
        <f>SUM(C226:C230)</f>
        <v>40000</v>
      </c>
      <c r="D231" s="10">
        <f>SUM(D226:D230)</f>
        <v>40000</v>
      </c>
      <c r="E231" s="10">
        <f>SUM(B231+D231)-C231</f>
        <v>280000</v>
      </c>
      <c r="F231" s="10">
        <f>SUM(F226:F230)</f>
        <v>0</v>
      </c>
      <c r="G231" s="10">
        <f>SUM(G226:G230)</f>
        <v>0</v>
      </c>
      <c r="H231" s="10">
        <f>SUM(H226:H230)</f>
        <v>7806</v>
      </c>
      <c r="I231" s="10"/>
      <c r="J231" s="10"/>
      <c r="K231" s="10"/>
      <c r="L231" s="10">
        <f>SUM(I231+K231)-J231</f>
        <v>0</v>
      </c>
      <c r="M231" s="10">
        <f>SUM(E231-L231)</f>
        <v>280000</v>
      </c>
    </row>
    <row r="232" spans="1:13" s="34" customFormat="1" ht="21.75" thickTop="1">
      <c r="A232" s="41" t="s">
        <v>123</v>
      </c>
      <c r="B232" s="25"/>
      <c r="C232" s="25"/>
      <c r="D232" s="25"/>
      <c r="E232" s="4"/>
      <c r="F232" s="25"/>
      <c r="G232" s="25"/>
      <c r="H232" s="25"/>
      <c r="I232" s="25"/>
      <c r="J232" s="25"/>
      <c r="K232" s="43"/>
      <c r="L232" s="42"/>
      <c r="M232" s="44"/>
    </row>
    <row r="233" spans="1:13" s="34" customFormat="1" ht="18.75" customHeight="1">
      <c r="A233" s="49" t="s">
        <v>124</v>
      </c>
      <c r="B233" s="5"/>
      <c r="C233" s="5"/>
      <c r="D233" s="5"/>
      <c r="E233" s="4"/>
      <c r="F233" s="5"/>
      <c r="G233" s="5"/>
      <c r="H233" s="5"/>
      <c r="I233" s="5"/>
      <c r="J233" s="5"/>
      <c r="K233" s="5"/>
      <c r="L233" s="5"/>
      <c r="M233" s="7"/>
    </row>
    <row r="234" spans="1:13" s="34" customFormat="1" ht="18.75" customHeight="1">
      <c r="A234" s="6" t="s">
        <v>134</v>
      </c>
      <c r="B234" s="5">
        <v>100000</v>
      </c>
      <c r="C234" s="5"/>
      <c r="D234" s="5"/>
      <c r="E234" s="5">
        <f>B234+D234-C234</f>
        <v>100000</v>
      </c>
      <c r="F234" s="5">
        <v>0</v>
      </c>
      <c r="G234" s="5">
        <v>0</v>
      </c>
      <c r="H234" s="5">
        <v>0</v>
      </c>
      <c r="I234" s="5"/>
      <c r="J234" s="5"/>
      <c r="K234" s="5"/>
      <c r="L234" s="5">
        <v>0</v>
      </c>
      <c r="M234" s="7">
        <f>E234-(SUM(F234:K234))</f>
        <v>100000</v>
      </c>
    </row>
    <row r="235" spans="1:13" s="34" customFormat="1" ht="18.75" customHeight="1">
      <c r="A235" s="6" t="s">
        <v>135</v>
      </c>
      <c r="B235" s="5">
        <v>100000</v>
      </c>
      <c r="C235" s="5"/>
      <c r="D235" s="5"/>
      <c r="E235" s="5">
        <f>B235+D235-C235</f>
        <v>100000</v>
      </c>
      <c r="F235" s="5">
        <v>0</v>
      </c>
      <c r="G235" s="5">
        <v>0</v>
      </c>
      <c r="H235" s="5">
        <v>0</v>
      </c>
      <c r="I235" s="5"/>
      <c r="J235" s="5"/>
      <c r="K235" s="5"/>
      <c r="L235" s="5">
        <v>0</v>
      </c>
      <c r="M235" s="7">
        <f>E235-(SUM(F235:K235))</f>
        <v>100000</v>
      </c>
    </row>
    <row r="236" spans="1:13" s="34" customFormat="1" ht="18.75" customHeight="1">
      <c r="A236" s="49" t="s">
        <v>126</v>
      </c>
      <c r="B236" s="5"/>
      <c r="C236" s="5"/>
      <c r="D236" s="5"/>
      <c r="E236" s="4"/>
      <c r="F236" s="5"/>
      <c r="G236" s="5"/>
      <c r="H236" s="5"/>
      <c r="I236" s="5"/>
      <c r="J236" s="5"/>
      <c r="K236" s="5"/>
      <c r="L236" s="5"/>
      <c r="M236" s="7"/>
    </row>
    <row r="237" spans="1:13" s="34" customFormat="1" ht="18.75" customHeight="1">
      <c r="A237" s="5" t="s">
        <v>136</v>
      </c>
      <c r="B237" s="5">
        <v>150000</v>
      </c>
      <c r="C237" s="5"/>
      <c r="D237" s="5"/>
      <c r="E237" s="5">
        <f aca="true" t="shared" si="9" ref="E237:E246">B237+D237-C237</f>
        <v>150000</v>
      </c>
      <c r="F237" s="5">
        <v>0</v>
      </c>
      <c r="G237" s="5">
        <v>0</v>
      </c>
      <c r="H237" s="5">
        <v>141994</v>
      </c>
      <c r="I237" s="5"/>
      <c r="J237" s="5"/>
      <c r="K237" s="5"/>
      <c r="L237" s="5">
        <f>SUM(F237:K237)</f>
        <v>141994</v>
      </c>
      <c r="M237" s="7">
        <f aca="true" t="shared" si="10" ref="M237:M246">E237-(SUM(F237:K237))</f>
        <v>8006</v>
      </c>
    </row>
    <row r="238" spans="1:13" s="34" customFormat="1" ht="18.75" customHeight="1">
      <c r="A238" s="5" t="s">
        <v>137</v>
      </c>
      <c r="B238" s="5">
        <v>50000</v>
      </c>
      <c r="C238" s="5"/>
      <c r="D238" s="5"/>
      <c r="E238" s="5">
        <f t="shared" si="9"/>
        <v>50000</v>
      </c>
      <c r="F238" s="5">
        <v>0</v>
      </c>
      <c r="G238" s="5">
        <v>19192</v>
      </c>
      <c r="H238" s="5">
        <v>14840</v>
      </c>
      <c r="I238" s="5"/>
      <c r="J238" s="5"/>
      <c r="K238" s="5"/>
      <c r="L238" s="5">
        <f>SUM(F238:K238)</f>
        <v>34032</v>
      </c>
      <c r="M238" s="7">
        <f t="shared" si="10"/>
        <v>15968</v>
      </c>
    </row>
    <row r="239" spans="1:13" s="34" customFormat="1" ht="18.75" customHeight="1">
      <c r="A239" s="5" t="s">
        <v>138</v>
      </c>
      <c r="B239" s="5">
        <v>70000</v>
      </c>
      <c r="C239" s="5"/>
      <c r="D239" s="5"/>
      <c r="E239" s="5">
        <f t="shared" si="9"/>
        <v>70000</v>
      </c>
      <c r="F239" s="5">
        <v>0</v>
      </c>
      <c r="G239" s="5">
        <v>0</v>
      </c>
      <c r="H239" s="5">
        <v>30000</v>
      </c>
      <c r="I239" s="5"/>
      <c r="J239" s="5"/>
      <c r="K239" s="5"/>
      <c r="L239" s="5">
        <f>SUM(F239:K239)</f>
        <v>30000</v>
      </c>
      <c r="M239" s="7">
        <f t="shared" si="10"/>
        <v>40000</v>
      </c>
    </row>
    <row r="240" spans="1:13" s="34" customFormat="1" ht="18.75" customHeight="1">
      <c r="A240" s="6" t="s">
        <v>139</v>
      </c>
      <c r="B240" s="5">
        <v>70000</v>
      </c>
      <c r="C240" s="5"/>
      <c r="D240" s="5"/>
      <c r="E240" s="5">
        <f t="shared" si="9"/>
        <v>70000</v>
      </c>
      <c r="F240" s="5">
        <v>0</v>
      </c>
      <c r="G240" s="5">
        <v>70000</v>
      </c>
      <c r="H240" s="5">
        <v>0</v>
      </c>
      <c r="I240" s="5"/>
      <c r="J240" s="5"/>
      <c r="K240" s="5"/>
      <c r="L240" s="5">
        <f>SUM(F240:K240)</f>
        <v>70000</v>
      </c>
      <c r="M240" s="7">
        <f t="shared" si="10"/>
        <v>0</v>
      </c>
    </row>
    <row r="241" spans="1:13" s="34" customFormat="1" ht="18.75" customHeight="1">
      <c r="A241" s="5" t="s">
        <v>140</v>
      </c>
      <c r="B241" s="5">
        <v>70000</v>
      </c>
      <c r="C241" s="5"/>
      <c r="D241" s="5"/>
      <c r="E241" s="5">
        <f t="shared" si="9"/>
        <v>70000</v>
      </c>
      <c r="F241" s="5">
        <v>0</v>
      </c>
      <c r="G241" s="5">
        <v>70000</v>
      </c>
      <c r="H241" s="5">
        <v>0</v>
      </c>
      <c r="I241" s="5"/>
      <c r="J241" s="5"/>
      <c r="K241" s="5"/>
      <c r="L241" s="5">
        <f>SUM(F241:K241)</f>
        <v>70000</v>
      </c>
      <c r="M241" s="7">
        <f t="shared" si="10"/>
        <v>0</v>
      </c>
    </row>
    <row r="242" spans="1:13" s="34" customFormat="1" ht="18.75" customHeight="1">
      <c r="A242" s="5" t="s">
        <v>141</v>
      </c>
      <c r="B242" s="5">
        <v>70000</v>
      </c>
      <c r="C242" s="5"/>
      <c r="D242" s="5"/>
      <c r="E242" s="5">
        <f t="shared" si="9"/>
        <v>70000</v>
      </c>
      <c r="F242" s="5">
        <v>0</v>
      </c>
      <c r="G242" s="5">
        <v>0</v>
      </c>
      <c r="H242" s="5">
        <v>0</v>
      </c>
      <c r="I242" s="5"/>
      <c r="J242" s="5"/>
      <c r="K242" s="5"/>
      <c r="L242" s="5">
        <v>0</v>
      </c>
      <c r="M242" s="7">
        <f t="shared" si="10"/>
        <v>70000</v>
      </c>
    </row>
    <row r="243" spans="1:13" s="34" customFormat="1" ht="18.75" customHeight="1">
      <c r="A243" s="5" t="s">
        <v>142</v>
      </c>
      <c r="B243" s="5">
        <v>70000</v>
      </c>
      <c r="C243" s="5"/>
      <c r="D243" s="5"/>
      <c r="E243" s="5">
        <f t="shared" si="9"/>
        <v>70000</v>
      </c>
      <c r="F243" s="5">
        <v>0</v>
      </c>
      <c r="G243" s="5">
        <v>0</v>
      </c>
      <c r="H243" s="5">
        <v>0</v>
      </c>
      <c r="I243" s="5"/>
      <c r="J243" s="5"/>
      <c r="K243" s="5"/>
      <c r="L243" s="5">
        <v>0</v>
      </c>
      <c r="M243" s="7">
        <f t="shared" si="10"/>
        <v>70000</v>
      </c>
    </row>
    <row r="244" spans="1:13" s="34" customFormat="1" ht="18.75" customHeight="1">
      <c r="A244" s="5" t="s">
        <v>143</v>
      </c>
      <c r="B244" s="5">
        <v>70000</v>
      </c>
      <c r="C244" s="5"/>
      <c r="D244" s="5"/>
      <c r="E244" s="5">
        <f t="shared" si="9"/>
        <v>70000</v>
      </c>
      <c r="F244" s="5">
        <v>0</v>
      </c>
      <c r="G244" s="5">
        <v>0</v>
      </c>
      <c r="H244" s="5">
        <v>0</v>
      </c>
      <c r="I244" s="5"/>
      <c r="J244" s="5"/>
      <c r="K244" s="5"/>
      <c r="L244" s="5">
        <v>0</v>
      </c>
      <c r="M244" s="7">
        <f t="shared" si="10"/>
        <v>70000</v>
      </c>
    </row>
    <row r="245" spans="1:13" s="34" customFormat="1" ht="18.75" customHeight="1">
      <c r="A245" s="5" t="s">
        <v>144</v>
      </c>
      <c r="B245" s="5">
        <v>70000</v>
      </c>
      <c r="C245" s="5"/>
      <c r="D245" s="5"/>
      <c r="E245" s="5">
        <f t="shared" si="9"/>
        <v>70000</v>
      </c>
      <c r="F245" s="5">
        <v>0</v>
      </c>
      <c r="G245" s="5">
        <v>0</v>
      </c>
      <c r="H245" s="5">
        <v>0</v>
      </c>
      <c r="I245" s="5"/>
      <c r="J245" s="5"/>
      <c r="K245" s="5"/>
      <c r="L245" s="5">
        <v>0</v>
      </c>
      <c r="M245" s="7">
        <f t="shared" si="10"/>
        <v>70000</v>
      </c>
    </row>
    <row r="246" spans="1:13" s="34" customFormat="1" ht="18.75" customHeight="1">
      <c r="A246" s="5" t="s">
        <v>145</v>
      </c>
      <c r="B246" s="5">
        <v>30900</v>
      </c>
      <c r="C246" s="5"/>
      <c r="D246" s="5"/>
      <c r="E246" s="5">
        <f t="shared" si="9"/>
        <v>30900</v>
      </c>
      <c r="F246" s="5">
        <v>0</v>
      </c>
      <c r="G246" s="5">
        <v>0</v>
      </c>
      <c r="H246" s="5">
        <v>0</v>
      </c>
      <c r="I246" s="5"/>
      <c r="J246" s="5"/>
      <c r="K246" s="5"/>
      <c r="L246" s="5">
        <v>0</v>
      </c>
      <c r="M246" s="7">
        <f t="shared" si="10"/>
        <v>30900</v>
      </c>
    </row>
    <row r="247" spans="1:13" s="29" customFormat="1" ht="21.75" thickBot="1">
      <c r="A247" s="9" t="s">
        <v>24</v>
      </c>
      <c r="B247" s="10">
        <f>SUM(B246+B245+B244+B243+B242+B241+B240+B239+B238+B237+B235+B234)</f>
        <v>920900</v>
      </c>
      <c r="C247" s="10"/>
      <c r="D247" s="10"/>
      <c r="E247" s="10">
        <f>SUM(E246+E245+E244+E243+E242+E241+E240+E239+E238+E237+E235+E234)</f>
        <v>920900</v>
      </c>
      <c r="F247" s="10">
        <f>SUM(F233:F246)</f>
        <v>0</v>
      </c>
      <c r="G247" s="10">
        <f>SUM(G233:G246)</f>
        <v>159192</v>
      </c>
      <c r="H247" s="10">
        <f>SUM(H233:H246)</f>
        <v>186834</v>
      </c>
      <c r="I247" s="10"/>
      <c r="J247" s="10"/>
      <c r="K247" s="10"/>
      <c r="L247" s="10">
        <f>SUM(L246+L242+L241+L240+L239+L238+L237+L235)</f>
        <v>346026</v>
      </c>
      <c r="M247" s="10">
        <f>SUM(M246+M245+M244+M243+M242+M241+M240+M239+M238+M237+M235+M234)</f>
        <v>574874</v>
      </c>
    </row>
    <row r="248" spans="1:13" s="52" customFormat="1" ht="21.75" thickTop="1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</row>
    <row r="249" spans="1:13" s="48" customFormat="1" ht="24" customHeight="1">
      <c r="A249" s="68" t="s">
        <v>42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</row>
    <row r="250" spans="1:13" s="48" customFormat="1" ht="26.25">
      <c r="A250" s="75" t="s">
        <v>13</v>
      </c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</row>
    <row r="251" spans="1:13" ht="21">
      <c r="A251" s="66" t="s">
        <v>0</v>
      </c>
      <c r="B251" s="66" t="s">
        <v>1</v>
      </c>
      <c r="C251" s="66" t="s">
        <v>2</v>
      </c>
      <c r="D251" s="66" t="s">
        <v>3</v>
      </c>
      <c r="E251" s="66" t="s">
        <v>4</v>
      </c>
      <c r="F251" s="66" t="s">
        <v>212</v>
      </c>
      <c r="G251" s="66"/>
      <c r="H251" s="66"/>
      <c r="I251" s="66"/>
      <c r="J251" s="66"/>
      <c r="K251" s="66"/>
      <c r="L251" s="66" t="s">
        <v>5</v>
      </c>
      <c r="M251" s="66" t="s">
        <v>6</v>
      </c>
    </row>
    <row r="252" spans="1:13" ht="21.75" thickBot="1">
      <c r="A252" s="67"/>
      <c r="B252" s="67"/>
      <c r="C252" s="67"/>
      <c r="D252" s="67"/>
      <c r="E252" s="67"/>
      <c r="F252" s="20" t="s">
        <v>248</v>
      </c>
      <c r="G252" s="20" t="s">
        <v>249</v>
      </c>
      <c r="H252" s="20" t="s">
        <v>250</v>
      </c>
      <c r="I252" s="20" t="s">
        <v>251</v>
      </c>
      <c r="J252" s="20" t="s">
        <v>252</v>
      </c>
      <c r="K252" s="20" t="s">
        <v>253</v>
      </c>
      <c r="L252" s="67"/>
      <c r="M252" s="67"/>
    </row>
    <row r="253" spans="1:13" s="29" customFormat="1" ht="21.75" thickTop="1">
      <c r="A253" s="3" t="s">
        <v>16</v>
      </c>
      <c r="B253" s="38"/>
      <c r="C253" s="38"/>
      <c r="D253" s="38"/>
      <c r="E253" s="38"/>
      <c r="F253" s="38"/>
      <c r="G253" s="38"/>
      <c r="H253" s="39"/>
      <c r="I253" s="38"/>
      <c r="J253" s="38"/>
      <c r="K253" s="8"/>
      <c r="L253" s="38"/>
      <c r="M253" s="38"/>
    </row>
    <row r="254" spans="1:13" s="34" customFormat="1" ht="21">
      <c r="A254" s="38" t="s">
        <v>119</v>
      </c>
      <c r="B254" s="4"/>
      <c r="C254" s="4"/>
      <c r="D254" s="4"/>
      <c r="E254" s="4"/>
      <c r="F254" s="4"/>
      <c r="G254" s="4"/>
      <c r="H254" s="21"/>
      <c r="I254" s="4"/>
      <c r="J254" s="4"/>
      <c r="K254" s="5"/>
      <c r="L254" s="4"/>
      <c r="M254" s="4"/>
    </row>
    <row r="255" spans="1:13" s="34" customFormat="1" ht="18.75" customHeight="1">
      <c r="A255" s="8" t="s">
        <v>12</v>
      </c>
      <c r="B255" s="4"/>
      <c r="C255" s="4"/>
      <c r="D255" s="4"/>
      <c r="E255" s="4"/>
      <c r="F255" s="4"/>
      <c r="G255" s="4"/>
      <c r="H255" s="21"/>
      <c r="I255" s="4"/>
      <c r="J255" s="4"/>
      <c r="K255" s="5"/>
      <c r="L255" s="4"/>
      <c r="M255" s="4"/>
    </row>
    <row r="256" spans="1:13" s="34" customFormat="1" ht="18.75" customHeight="1">
      <c r="A256" s="5" t="s">
        <v>117</v>
      </c>
      <c r="B256" s="4">
        <v>107000</v>
      </c>
      <c r="C256" s="4"/>
      <c r="D256" s="4"/>
      <c r="E256" s="4">
        <f>SUM(B256-C256+D256)</f>
        <v>107000</v>
      </c>
      <c r="F256" s="4">
        <v>0</v>
      </c>
      <c r="G256" s="4">
        <v>0</v>
      </c>
      <c r="H256" s="4">
        <v>0</v>
      </c>
      <c r="I256" s="4"/>
      <c r="J256" s="4"/>
      <c r="K256" s="4"/>
      <c r="L256" s="4">
        <f>SUM(K256)</f>
        <v>0</v>
      </c>
      <c r="M256" s="4">
        <f>SUM(E256-L256)</f>
        <v>107000</v>
      </c>
    </row>
    <row r="257" spans="1:13" s="34" customFormat="1" ht="18.75" customHeight="1">
      <c r="A257" s="5" t="s">
        <v>146</v>
      </c>
      <c r="B257" s="4">
        <v>50000</v>
      </c>
      <c r="C257" s="4"/>
      <c r="D257" s="4"/>
      <c r="E257" s="4">
        <f>SUM(B257-C257+D257)</f>
        <v>50000</v>
      </c>
      <c r="F257" s="4">
        <v>0</v>
      </c>
      <c r="G257" s="4">
        <v>0</v>
      </c>
      <c r="H257" s="4">
        <v>0</v>
      </c>
      <c r="I257" s="4"/>
      <c r="J257" s="4"/>
      <c r="K257" s="4"/>
      <c r="L257" s="4">
        <f>SUM(K257)</f>
        <v>0</v>
      </c>
      <c r="M257" s="4">
        <f>SUM(E257-L257)</f>
        <v>50000</v>
      </c>
    </row>
    <row r="258" spans="1:13" s="34" customFormat="1" ht="21">
      <c r="A258" s="8" t="s">
        <v>36</v>
      </c>
      <c r="B258" s="4"/>
      <c r="C258" s="4"/>
      <c r="D258" s="4"/>
      <c r="E258" s="4"/>
      <c r="F258" s="4"/>
      <c r="G258" s="4"/>
      <c r="H258" s="4"/>
      <c r="I258" s="4"/>
      <c r="J258" s="4"/>
      <c r="K258" s="5"/>
      <c r="L258" s="4"/>
      <c r="M258" s="4"/>
    </row>
    <row r="259" spans="1:13" s="34" customFormat="1" ht="18.75" customHeight="1">
      <c r="A259" s="5" t="s">
        <v>120</v>
      </c>
      <c r="B259" s="4">
        <v>314800</v>
      </c>
      <c r="C259" s="4"/>
      <c r="D259" s="4"/>
      <c r="E259" s="4">
        <f>SUM(B259-C259+D259)</f>
        <v>314800</v>
      </c>
      <c r="F259" s="4">
        <v>0</v>
      </c>
      <c r="G259" s="4">
        <v>25028</v>
      </c>
      <c r="H259" s="4">
        <v>9276</v>
      </c>
      <c r="I259" s="4"/>
      <c r="J259" s="4"/>
      <c r="K259" s="5"/>
      <c r="L259" s="4">
        <f>SUM(F259:K259)</f>
        <v>34304</v>
      </c>
      <c r="M259" s="4">
        <f>SUM(E259-L259)</f>
        <v>280496</v>
      </c>
    </row>
    <row r="260" spans="1:13" s="34" customFormat="1" ht="18.75" customHeight="1">
      <c r="A260" s="5" t="s">
        <v>121</v>
      </c>
      <c r="B260" s="4">
        <v>15000</v>
      </c>
      <c r="C260" s="4"/>
      <c r="D260" s="4"/>
      <c r="E260" s="4">
        <f>SUM(B260-C260+D260)</f>
        <v>15000</v>
      </c>
      <c r="F260" s="4">
        <v>0</v>
      </c>
      <c r="G260" s="4">
        <v>2100</v>
      </c>
      <c r="H260" s="4">
        <v>0</v>
      </c>
      <c r="I260" s="4"/>
      <c r="J260" s="4"/>
      <c r="K260" s="5"/>
      <c r="L260" s="4">
        <f>SUM(F260:K260)</f>
        <v>2100</v>
      </c>
      <c r="M260" s="4">
        <f>SUM(E260-L260)</f>
        <v>12900</v>
      </c>
    </row>
    <row r="261" spans="1:13" s="34" customFormat="1" ht="20.25" customHeight="1">
      <c r="A261" s="8" t="s">
        <v>37</v>
      </c>
      <c r="B261" s="4"/>
      <c r="C261" s="4"/>
      <c r="D261" s="4"/>
      <c r="E261" s="4"/>
      <c r="F261" s="4"/>
      <c r="G261" s="4"/>
      <c r="H261" s="4"/>
      <c r="I261" s="4"/>
      <c r="J261" s="4"/>
      <c r="K261" s="5"/>
      <c r="L261" s="4"/>
      <c r="M261" s="4"/>
    </row>
    <row r="262" spans="1:13" s="34" customFormat="1" ht="21">
      <c r="A262" s="5" t="s">
        <v>122</v>
      </c>
      <c r="B262" s="4">
        <v>100000</v>
      </c>
      <c r="C262" s="4"/>
      <c r="D262" s="4"/>
      <c r="E262" s="4">
        <f>SUM(B262-C262+D262)</f>
        <v>100000</v>
      </c>
      <c r="F262" s="4">
        <v>0</v>
      </c>
      <c r="G262" s="4">
        <v>4200</v>
      </c>
      <c r="H262" s="4">
        <v>0</v>
      </c>
      <c r="I262" s="4"/>
      <c r="J262" s="4"/>
      <c r="K262" s="5"/>
      <c r="L262" s="4">
        <f>SUM(F262:K262)</f>
        <v>4200</v>
      </c>
      <c r="M262" s="4">
        <f>SUM(E262-L262)</f>
        <v>95800</v>
      </c>
    </row>
    <row r="263" spans="1:13" s="29" customFormat="1" ht="21.75" thickBot="1">
      <c r="A263" s="9" t="s">
        <v>25</v>
      </c>
      <c r="B263" s="10">
        <f>SUM(B262+B260+B259+B257+B256)</f>
        <v>586800</v>
      </c>
      <c r="C263" s="10"/>
      <c r="D263" s="10"/>
      <c r="E263" s="10">
        <f>SUM(B263+D263)-C263</f>
        <v>586800</v>
      </c>
      <c r="F263" s="10">
        <f>SUM(F256:F262)</f>
        <v>0</v>
      </c>
      <c r="G263" s="10">
        <f>SUM(G256:G262)</f>
        <v>31328</v>
      </c>
      <c r="H263" s="10">
        <f>SUM(H256:H262)</f>
        <v>9276</v>
      </c>
      <c r="I263" s="10"/>
      <c r="J263" s="10"/>
      <c r="K263" s="10"/>
      <c r="L263" s="10">
        <f>SUM(L262+L260+L259+L257+L256)</f>
        <v>40604</v>
      </c>
      <c r="M263" s="10">
        <f>SUM(E263-L263)</f>
        <v>546196</v>
      </c>
    </row>
    <row r="264" spans="1:13" s="34" customFormat="1" ht="21.75" thickTop="1">
      <c r="A264" s="41" t="s">
        <v>123</v>
      </c>
      <c r="B264" s="25"/>
      <c r="C264" s="25"/>
      <c r="D264" s="25"/>
      <c r="E264" s="4"/>
      <c r="F264" s="25"/>
      <c r="G264" s="25"/>
      <c r="H264" s="25"/>
      <c r="I264" s="25"/>
      <c r="J264" s="25"/>
      <c r="K264" s="43"/>
      <c r="L264" s="42"/>
      <c r="M264" s="44"/>
    </row>
    <row r="265" spans="1:13" s="34" customFormat="1" ht="18.75" customHeight="1">
      <c r="A265" s="49" t="s">
        <v>124</v>
      </c>
      <c r="B265" s="5"/>
      <c r="C265" s="5"/>
      <c r="D265" s="5"/>
      <c r="E265" s="4"/>
      <c r="F265" s="5"/>
      <c r="G265" s="5"/>
      <c r="H265" s="5"/>
      <c r="I265" s="5"/>
      <c r="J265" s="5"/>
      <c r="K265" s="5"/>
      <c r="L265" s="5"/>
      <c r="M265" s="7"/>
    </row>
    <row r="266" spans="1:13" s="34" customFormat="1" ht="18.75" customHeight="1">
      <c r="A266" s="5" t="s">
        <v>147</v>
      </c>
      <c r="B266" s="5">
        <v>225000</v>
      </c>
      <c r="C266" s="5"/>
      <c r="D266" s="5"/>
      <c r="E266" s="5">
        <f>B266+D266-C266</f>
        <v>225000</v>
      </c>
      <c r="F266" s="5">
        <v>0</v>
      </c>
      <c r="G266" s="5">
        <v>0</v>
      </c>
      <c r="H266" s="5">
        <v>0</v>
      </c>
      <c r="I266" s="5"/>
      <c r="J266" s="5"/>
      <c r="K266" s="5"/>
      <c r="L266" s="5">
        <v>0</v>
      </c>
      <c r="M266" s="7">
        <f>E266-(SUM(F266:K266))</f>
        <v>225000</v>
      </c>
    </row>
    <row r="267" spans="1:13" s="34" customFormat="1" ht="18.75" customHeight="1">
      <c r="A267" s="6" t="s">
        <v>148</v>
      </c>
      <c r="B267" s="5">
        <v>100000</v>
      </c>
      <c r="C267" s="5"/>
      <c r="D267" s="5"/>
      <c r="E267" s="5">
        <f>B267+D267-C267</f>
        <v>100000</v>
      </c>
      <c r="F267" s="5">
        <v>0</v>
      </c>
      <c r="G267" s="5">
        <v>0</v>
      </c>
      <c r="H267" s="5">
        <v>0</v>
      </c>
      <c r="I267" s="5"/>
      <c r="J267" s="5"/>
      <c r="K267" s="5"/>
      <c r="L267" s="5">
        <v>0</v>
      </c>
      <c r="M267" s="7">
        <f>E267-(SUM(F267:K267))</f>
        <v>100000</v>
      </c>
    </row>
    <row r="268" spans="1:13" s="34" customFormat="1" ht="18.75" customHeight="1">
      <c r="A268" s="49" t="s">
        <v>126</v>
      </c>
      <c r="B268" s="5"/>
      <c r="C268" s="5"/>
      <c r="D268" s="5"/>
      <c r="E268" s="4"/>
      <c r="F268" s="5"/>
      <c r="G268" s="5"/>
      <c r="H268" s="5"/>
      <c r="I268" s="5"/>
      <c r="J268" s="5"/>
      <c r="K268" s="5"/>
      <c r="L268" s="5"/>
      <c r="M268" s="7"/>
    </row>
    <row r="269" spans="1:13" s="34" customFormat="1" ht="18.75" customHeight="1">
      <c r="A269" s="5" t="s">
        <v>149</v>
      </c>
      <c r="B269" s="5">
        <v>130000</v>
      </c>
      <c r="C269" s="5"/>
      <c r="D269" s="5"/>
      <c r="E269" s="5">
        <f>B269+D269-C269</f>
        <v>130000</v>
      </c>
      <c r="F269" s="5">
        <v>0</v>
      </c>
      <c r="G269" s="5">
        <v>0</v>
      </c>
      <c r="H269" s="5">
        <v>0</v>
      </c>
      <c r="I269" s="5"/>
      <c r="J269" s="5"/>
      <c r="K269" s="5"/>
      <c r="L269" s="5">
        <v>0</v>
      </c>
      <c r="M269" s="7">
        <f>E269-(SUM(F269:K269))</f>
        <v>130000</v>
      </c>
    </row>
    <row r="270" spans="1:13" s="34" customFormat="1" ht="18.75" customHeight="1">
      <c r="A270" s="5" t="s">
        <v>150</v>
      </c>
      <c r="B270" s="5">
        <v>100000</v>
      </c>
      <c r="C270" s="5"/>
      <c r="D270" s="5"/>
      <c r="E270" s="5">
        <f>B270+D270-C270</f>
        <v>100000</v>
      </c>
      <c r="F270" s="5">
        <v>0</v>
      </c>
      <c r="G270" s="5">
        <v>0</v>
      </c>
      <c r="H270" s="5">
        <v>0</v>
      </c>
      <c r="I270" s="5"/>
      <c r="J270" s="5"/>
      <c r="K270" s="5"/>
      <c r="L270" s="5">
        <v>0</v>
      </c>
      <c r="M270" s="7">
        <f>E270-(SUM(F270:K270))</f>
        <v>100000</v>
      </c>
    </row>
    <row r="271" spans="1:13" s="34" customFormat="1" ht="18.75" customHeight="1">
      <c r="A271" s="5" t="s">
        <v>151</v>
      </c>
      <c r="B271" s="5">
        <v>200000</v>
      </c>
      <c r="C271" s="5"/>
      <c r="D271" s="5"/>
      <c r="E271" s="5">
        <f>B271+D271-C271</f>
        <v>200000</v>
      </c>
      <c r="F271" s="5">
        <v>0</v>
      </c>
      <c r="G271" s="5">
        <v>0</v>
      </c>
      <c r="H271" s="5">
        <v>0</v>
      </c>
      <c r="I271" s="5"/>
      <c r="J271" s="5"/>
      <c r="K271" s="5"/>
      <c r="L271" s="5">
        <v>0</v>
      </c>
      <c r="M271" s="7">
        <f>E271-(SUM(F271:K271))</f>
        <v>200000</v>
      </c>
    </row>
    <row r="272" spans="1:13" s="34" customFormat="1" ht="18.75" customHeight="1">
      <c r="A272" s="5" t="s">
        <v>152</v>
      </c>
      <c r="B272" s="5">
        <v>100000</v>
      </c>
      <c r="C272" s="5"/>
      <c r="D272" s="5"/>
      <c r="E272" s="5">
        <f>B272+D272-C272</f>
        <v>100000</v>
      </c>
      <c r="F272" s="5">
        <v>0</v>
      </c>
      <c r="G272" s="5">
        <v>0</v>
      </c>
      <c r="H272" s="5">
        <v>0</v>
      </c>
      <c r="I272" s="5"/>
      <c r="J272" s="5"/>
      <c r="K272" s="5"/>
      <c r="L272" s="5">
        <v>0</v>
      </c>
      <c r="M272" s="7">
        <f>E272-(SUM(F272:K272))</f>
        <v>100000</v>
      </c>
    </row>
    <row r="273" spans="1:13" s="34" customFormat="1" ht="18.75" customHeight="1">
      <c r="A273" s="5" t="s">
        <v>153</v>
      </c>
      <c r="B273" s="5">
        <v>50000</v>
      </c>
      <c r="C273" s="5"/>
      <c r="D273" s="5"/>
      <c r="E273" s="5">
        <f>B273+D273-C273</f>
        <v>50000</v>
      </c>
      <c r="F273" s="5">
        <v>0</v>
      </c>
      <c r="G273" s="5">
        <v>50000</v>
      </c>
      <c r="H273" s="5">
        <v>0</v>
      </c>
      <c r="I273" s="5"/>
      <c r="J273" s="5"/>
      <c r="K273" s="5"/>
      <c r="L273" s="5">
        <f>SUM(F273:K273)</f>
        <v>50000</v>
      </c>
      <c r="M273" s="7">
        <f>E273-(SUM(F273:K273))</f>
        <v>0</v>
      </c>
    </row>
    <row r="274" spans="1:13" s="34" customFormat="1" ht="18.75" customHeight="1">
      <c r="A274" s="49" t="s">
        <v>154</v>
      </c>
      <c r="B274" s="5"/>
      <c r="C274" s="5"/>
      <c r="D274" s="5"/>
      <c r="E274" s="4"/>
      <c r="F274" s="5"/>
      <c r="G274" s="5"/>
      <c r="H274" s="5"/>
      <c r="I274" s="5"/>
      <c r="J274" s="5"/>
      <c r="K274" s="5"/>
      <c r="L274" s="5"/>
      <c r="M274" s="7"/>
    </row>
    <row r="275" spans="1:13" s="34" customFormat="1" ht="18.75" customHeight="1">
      <c r="A275" s="5" t="s">
        <v>155</v>
      </c>
      <c r="B275" s="5">
        <v>100000</v>
      </c>
      <c r="C275" s="5"/>
      <c r="D275" s="5"/>
      <c r="E275" s="5">
        <f>B275+D275-C275</f>
        <v>100000</v>
      </c>
      <c r="F275" s="5">
        <v>0</v>
      </c>
      <c r="G275" s="5">
        <v>0</v>
      </c>
      <c r="H275" s="5">
        <v>0</v>
      </c>
      <c r="I275" s="5"/>
      <c r="J275" s="5"/>
      <c r="K275" s="5"/>
      <c r="L275" s="5">
        <v>0</v>
      </c>
      <c r="M275" s="7">
        <f>E275-(SUM(F275:K275))</f>
        <v>100000</v>
      </c>
    </row>
    <row r="276" spans="1:13" s="29" customFormat="1" ht="21.75" thickBot="1">
      <c r="A276" s="9" t="s">
        <v>24</v>
      </c>
      <c r="B276" s="10">
        <f>SUM(B275+B273+B272+B271+B270+B269+B267+B266)</f>
        <v>1005000</v>
      </c>
      <c r="C276" s="10"/>
      <c r="D276" s="10"/>
      <c r="E276" s="10">
        <f>SUM(E275+E273+E272+E271+E270+E269+E267+E266)</f>
        <v>1005000</v>
      </c>
      <c r="F276" s="10">
        <f>SUM(F265:F273)</f>
        <v>0</v>
      </c>
      <c r="G276" s="10">
        <f>SUM(G265:G273)</f>
        <v>50000</v>
      </c>
      <c r="H276" s="10">
        <f>SUM(H265:H273)</f>
        <v>0</v>
      </c>
      <c r="I276" s="10"/>
      <c r="J276" s="10"/>
      <c r="K276" s="10"/>
      <c r="L276" s="10">
        <f>SUM(L273+L272+L271+L270+L269+L267+L266)</f>
        <v>50000</v>
      </c>
      <c r="M276" s="10">
        <f>SUM(M275+M273+M272+M271+M270+M269+M267+M266)</f>
        <v>955000</v>
      </c>
    </row>
    <row r="277" spans="1:13" s="29" customFormat="1" ht="21.75" thickTop="1">
      <c r="A277" s="16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</row>
    <row r="278" spans="1:13" s="48" customFormat="1" ht="24" customHeight="1">
      <c r="A278" s="68" t="s">
        <v>42</v>
      </c>
      <c r="B278" s="68"/>
      <c r="C278" s="68"/>
      <c r="D278" s="68"/>
      <c r="E278" s="68"/>
      <c r="F278" s="68"/>
      <c r="G278" s="68"/>
      <c r="H278" s="68"/>
      <c r="I278" s="68"/>
      <c r="J278" s="68"/>
      <c r="K278" s="68"/>
      <c r="L278" s="68"/>
      <c r="M278" s="68"/>
    </row>
    <row r="279" spans="1:13" s="48" customFormat="1" ht="26.25">
      <c r="A279" s="75" t="s">
        <v>13</v>
      </c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</row>
    <row r="280" spans="1:13" ht="21">
      <c r="A280" s="66" t="s">
        <v>0</v>
      </c>
      <c r="B280" s="66" t="s">
        <v>1</v>
      </c>
      <c r="C280" s="66" t="s">
        <v>2</v>
      </c>
      <c r="D280" s="66" t="s">
        <v>3</v>
      </c>
      <c r="E280" s="66" t="s">
        <v>4</v>
      </c>
      <c r="F280" s="66" t="s">
        <v>212</v>
      </c>
      <c r="G280" s="66"/>
      <c r="H280" s="66"/>
      <c r="I280" s="66"/>
      <c r="J280" s="66"/>
      <c r="K280" s="66"/>
      <c r="L280" s="66" t="s">
        <v>5</v>
      </c>
      <c r="M280" s="66" t="s">
        <v>6</v>
      </c>
    </row>
    <row r="281" spans="1:13" ht="21.75" thickBot="1">
      <c r="A281" s="67"/>
      <c r="B281" s="67"/>
      <c r="C281" s="67"/>
      <c r="D281" s="67"/>
      <c r="E281" s="67"/>
      <c r="F281" s="20" t="s">
        <v>248</v>
      </c>
      <c r="G281" s="20" t="s">
        <v>249</v>
      </c>
      <c r="H281" s="20" t="s">
        <v>250</v>
      </c>
      <c r="I281" s="20" t="s">
        <v>251</v>
      </c>
      <c r="J281" s="20" t="s">
        <v>252</v>
      </c>
      <c r="K281" s="20" t="s">
        <v>253</v>
      </c>
      <c r="L281" s="67"/>
      <c r="M281" s="67"/>
    </row>
    <row r="282" spans="1:13" s="29" customFormat="1" ht="21.75" thickTop="1">
      <c r="A282" s="3" t="s">
        <v>17</v>
      </c>
      <c r="B282" s="38"/>
      <c r="C282" s="38"/>
      <c r="D282" s="38"/>
      <c r="E282" s="38"/>
      <c r="F282" s="38"/>
      <c r="G282" s="38"/>
      <c r="H282" s="39"/>
      <c r="I282" s="38"/>
      <c r="J282" s="38"/>
      <c r="K282" s="8"/>
      <c r="L282" s="38"/>
      <c r="M282" s="38"/>
    </row>
    <row r="283" spans="1:13" s="34" customFormat="1" ht="21">
      <c r="A283" s="38" t="s">
        <v>119</v>
      </c>
      <c r="B283" s="4"/>
      <c r="C283" s="4"/>
      <c r="D283" s="4"/>
      <c r="E283" s="4"/>
      <c r="F283" s="4"/>
      <c r="G283" s="4"/>
      <c r="H283" s="21"/>
      <c r="I283" s="4"/>
      <c r="J283" s="4"/>
      <c r="K283" s="5"/>
      <c r="L283" s="4"/>
      <c r="M283" s="4"/>
    </row>
    <row r="284" spans="1:13" s="34" customFormat="1" ht="18.75" customHeight="1">
      <c r="A284" s="8" t="s">
        <v>12</v>
      </c>
      <c r="B284" s="4"/>
      <c r="C284" s="4"/>
      <c r="D284" s="4"/>
      <c r="E284" s="4"/>
      <c r="F284" s="4"/>
      <c r="G284" s="4"/>
      <c r="H284" s="21"/>
      <c r="I284" s="4"/>
      <c r="J284" s="4"/>
      <c r="K284" s="5"/>
      <c r="L284" s="4"/>
      <c r="M284" s="4"/>
    </row>
    <row r="285" spans="1:13" s="34" customFormat="1" ht="18.75" customHeight="1">
      <c r="A285" s="5" t="s">
        <v>117</v>
      </c>
      <c r="B285" s="4">
        <v>40000</v>
      </c>
      <c r="C285" s="4"/>
      <c r="D285" s="4"/>
      <c r="E285" s="4">
        <f>SUM(B285-C285+D285)</f>
        <v>40000</v>
      </c>
      <c r="F285" s="4">
        <v>0</v>
      </c>
      <c r="G285" s="4">
        <v>0</v>
      </c>
      <c r="H285" s="4">
        <v>0</v>
      </c>
      <c r="I285" s="4"/>
      <c r="J285" s="4"/>
      <c r="K285" s="5"/>
      <c r="L285" s="4">
        <f>SUM(K285)</f>
        <v>0</v>
      </c>
      <c r="M285" s="4">
        <f>SUM(E285-L285)</f>
        <v>40000</v>
      </c>
    </row>
    <row r="286" spans="1:13" s="34" customFormat="1" ht="21">
      <c r="A286" s="8" t="s">
        <v>36</v>
      </c>
      <c r="B286" s="4"/>
      <c r="C286" s="4"/>
      <c r="D286" s="4"/>
      <c r="E286" s="4"/>
      <c r="F286" s="4"/>
      <c r="G286" s="4"/>
      <c r="H286" s="4"/>
      <c r="I286" s="4"/>
      <c r="J286" s="4"/>
      <c r="K286" s="5"/>
      <c r="L286" s="4"/>
      <c r="M286" s="4"/>
    </row>
    <row r="287" spans="1:13" s="34" customFormat="1" ht="18.75" customHeight="1">
      <c r="A287" s="5" t="s">
        <v>120</v>
      </c>
      <c r="B287" s="4">
        <v>120000</v>
      </c>
      <c r="C287" s="4"/>
      <c r="D287" s="4"/>
      <c r="E287" s="4">
        <f>SUM(B287-C287+D287)</f>
        <v>120000</v>
      </c>
      <c r="F287" s="4">
        <v>0</v>
      </c>
      <c r="G287" s="4">
        <v>22704</v>
      </c>
      <c r="H287" s="4">
        <v>0</v>
      </c>
      <c r="I287" s="4"/>
      <c r="J287" s="4"/>
      <c r="K287" s="5"/>
      <c r="L287" s="4">
        <f>SUM(F287:K287)</f>
        <v>22704</v>
      </c>
      <c r="M287" s="4">
        <f>SUM(E287-L287)</f>
        <v>97296</v>
      </c>
    </row>
    <row r="288" spans="1:13" s="34" customFormat="1" ht="18.75" customHeight="1">
      <c r="A288" s="5" t="s">
        <v>121</v>
      </c>
      <c r="B288" s="4">
        <v>5300</v>
      </c>
      <c r="C288" s="4"/>
      <c r="D288" s="4"/>
      <c r="E288" s="4">
        <f>SUM(B288-C288+D288)</f>
        <v>5300</v>
      </c>
      <c r="F288" s="4">
        <v>0</v>
      </c>
      <c r="G288" s="4">
        <v>3100</v>
      </c>
      <c r="H288" s="4">
        <v>0</v>
      </c>
      <c r="I288" s="4"/>
      <c r="J288" s="4"/>
      <c r="K288" s="5"/>
      <c r="L288" s="4">
        <f>SUM(F288:K288)</f>
        <v>3100</v>
      </c>
      <c r="M288" s="4">
        <f>SUM(E288-L288)</f>
        <v>2200</v>
      </c>
    </row>
    <row r="289" spans="1:13" s="34" customFormat="1" ht="20.25" customHeight="1">
      <c r="A289" s="8" t="s">
        <v>37</v>
      </c>
      <c r="B289" s="4"/>
      <c r="C289" s="4"/>
      <c r="D289" s="4"/>
      <c r="E289" s="4"/>
      <c r="F289" s="4"/>
      <c r="G289" s="4"/>
      <c r="H289" s="4"/>
      <c r="I289" s="4"/>
      <c r="J289" s="4"/>
      <c r="K289" s="5"/>
      <c r="L289" s="4"/>
      <c r="M289" s="4"/>
    </row>
    <row r="290" spans="1:13" s="34" customFormat="1" ht="21">
      <c r="A290" s="5" t="s">
        <v>122</v>
      </c>
      <c r="B290" s="4">
        <v>165000</v>
      </c>
      <c r="C290" s="4"/>
      <c r="D290" s="4"/>
      <c r="E290" s="4">
        <f>SUM(B290-C290+D290)</f>
        <v>165000</v>
      </c>
      <c r="F290" s="4">
        <v>0</v>
      </c>
      <c r="G290" s="4">
        <v>9200</v>
      </c>
      <c r="H290" s="4">
        <v>0</v>
      </c>
      <c r="I290" s="4"/>
      <c r="J290" s="4"/>
      <c r="K290" s="5"/>
      <c r="L290" s="4">
        <f>SUM(K290)</f>
        <v>0</v>
      </c>
      <c r="M290" s="4">
        <f>SUM(E290-L290)</f>
        <v>165000</v>
      </c>
    </row>
    <row r="291" spans="1:13" s="29" customFormat="1" ht="21.75" thickBot="1">
      <c r="A291" s="9" t="s">
        <v>25</v>
      </c>
      <c r="B291" s="10">
        <f>SUM(B290+B288+B287+B285)</f>
        <v>330300</v>
      </c>
      <c r="C291" s="10"/>
      <c r="D291" s="10"/>
      <c r="E291" s="10">
        <f>SUM(B291+D291)-C291</f>
        <v>330300</v>
      </c>
      <c r="F291" s="10">
        <f>SUM(F285:F290)</f>
        <v>0</v>
      </c>
      <c r="G291" s="10">
        <f>SUM(G285:G290)</f>
        <v>35004</v>
      </c>
      <c r="H291" s="10">
        <f>SUM(H285:H290)</f>
        <v>0</v>
      </c>
      <c r="I291" s="10"/>
      <c r="J291" s="10"/>
      <c r="K291" s="10"/>
      <c r="L291" s="10">
        <f>SUM(L290+L288+L287+L285)</f>
        <v>25804</v>
      </c>
      <c r="M291" s="10">
        <f>SUM(E291-L291)</f>
        <v>304496</v>
      </c>
    </row>
    <row r="292" spans="1:13" s="34" customFormat="1" ht="21.75" thickTop="1">
      <c r="A292" s="41" t="s">
        <v>123</v>
      </c>
      <c r="B292" s="25"/>
      <c r="C292" s="25"/>
      <c r="D292" s="25"/>
      <c r="E292" s="4"/>
      <c r="F292" s="25"/>
      <c r="G292" s="25"/>
      <c r="H292" s="25"/>
      <c r="I292" s="25"/>
      <c r="J292" s="25"/>
      <c r="K292" s="43"/>
      <c r="L292" s="42"/>
      <c r="M292" s="44"/>
    </row>
    <row r="293" spans="1:13" s="34" customFormat="1" ht="18.75" customHeight="1">
      <c r="A293" s="49" t="s">
        <v>124</v>
      </c>
      <c r="B293" s="5"/>
      <c r="C293" s="5"/>
      <c r="D293" s="5"/>
      <c r="E293" s="4"/>
      <c r="F293" s="5"/>
      <c r="G293" s="5"/>
      <c r="H293" s="5"/>
      <c r="I293" s="5"/>
      <c r="J293" s="5"/>
      <c r="K293" s="5"/>
      <c r="L293" s="5"/>
      <c r="M293" s="7"/>
    </row>
    <row r="294" spans="1:13" s="34" customFormat="1" ht="18.75" customHeight="1">
      <c r="A294" s="6" t="s">
        <v>156</v>
      </c>
      <c r="B294" s="5">
        <v>45000</v>
      </c>
      <c r="C294" s="5"/>
      <c r="D294" s="5"/>
      <c r="E294" s="5">
        <f>B294+D294-C294</f>
        <v>45000</v>
      </c>
      <c r="F294" s="5">
        <v>0</v>
      </c>
      <c r="G294" s="5">
        <v>0</v>
      </c>
      <c r="H294" s="5">
        <v>0</v>
      </c>
      <c r="I294" s="5"/>
      <c r="J294" s="5"/>
      <c r="K294" s="5"/>
      <c r="L294" s="5">
        <v>0</v>
      </c>
      <c r="M294" s="7">
        <f>E294-(SUM(F294:K294))</f>
        <v>45000</v>
      </c>
    </row>
    <row r="295" spans="1:13" s="34" customFormat="1" ht="18.75" customHeight="1">
      <c r="A295" s="6" t="s">
        <v>157</v>
      </c>
      <c r="B295" s="5">
        <v>75000</v>
      </c>
      <c r="C295" s="5"/>
      <c r="D295" s="5"/>
      <c r="E295" s="5">
        <f>B295+D295-C295</f>
        <v>75000</v>
      </c>
      <c r="F295" s="5">
        <v>0</v>
      </c>
      <c r="G295" s="5">
        <v>49722</v>
      </c>
      <c r="H295" s="5">
        <v>0</v>
      </c>
      <c r="I295" s="5"/>
      <c r="J295" s="5"/>
      <c r="K295" s="5"/>
      <c r="L295" s="5">
        <f>SUM(F295:K295)</f>
        <v>49722</v>
      </c>
      <c r="M295" s="7">
        <f>E295-(SUM(F295:K295))</f>
        <v>25278</v>
      </c>
    </row>
    <row r="296" spans="1:13" s="34" customFormat="1" ht="18.75" customHeight="1">
      <c r="A296" s="6" t="s">
        <v>158</v>
      </c>
      <c r="B296" s="5">
        <v>25000</v>
      </c>
      <c r="C296" s="5"/>
      <c r="D296" s="5"/>
      <c r="E296" s="5">
        <f>B296+D296-C296</f>
        <v>25000</v>
      </c>
      <c r="F296" s="5">
        <v>0</v>
      </c>
      <c r="G296" s="5">
        <v>0</v>
      </c>
      <c r="H296" s="5">
        <v>0</v>
      </c>
      <c r="I296" s="5"/>
      <c r="J296" s="5"/>
      <c r="K296" s="5"/>
      <c r="L296" s="5">
        <v>0</v>
      </c>
      <c r="M296" s="7">
        <f>E296-(SUM(F296:K296))</f>
        <v>25000</v>
      </c>
    </row>
    <row r="297" spans="1:13" s="34" customFormat="1" ht="18.75" customHeight="1">
      <c r="A297" s="49" t="s">
        <v>126</v>
      </c>
      <c r="B297" s="5"/>
      <c r="C297" s="5"/>
      <c r="D297" s="5"/>
      <c r="E297" s="4"/>
      <c r="F297" s="5"/>
      <c r="G297" s="5"/>
      <c r="H297" s="5"/>
      <c r="I297" s="5"/>
      <c r="J297" s="5"/>
      <c r="K297" s="5"/>
      <c r="L297" s="5"/>
      <c r="M297" s="7"/>
    </row>
    <row r="298" spans="1:13" s="34" customFormat="1" ht="18.75" customHeight="1">
      <c r="A298" s="5" t="s">
        <v>159</v>
      </c>
      <c r="B298" s="5">
        <v>165000</v>
      </c>
      <c r="C298" s="5"/>
      <c r="D298" s="5"/>
      <c r="E298" s="5">
        <f>B298+D298-C298</f>
        <v>165000</v>
      </c>
      <c r="F298" s="5">
        <v>0</v>
      </c>
      <c r="G298" s="5">
        <v>75000</v>
      </c>
      <c r="H298" s="5">
        <v>0</v>
      </c>
      <c r="I298" s="5"/>
      <c r="J298" s="5"/>
      <c r="K298" s="5"/>
      <c r="L298" s="5">
        <f>SUM(F298:K298)</f>
        <v>75000</v>
      </c>
      <c r="M298" s="7">
        <f>E298-(SUM(F298:K298))</f>
        <v>90000</v>
      </c>
    </row>
    <row r="299" spans="1:13" s="34" customFormat="1" ht="18.75" customHeight="1">
      <c r="A299" s="5" t="s">
        <v>160</v>
      </c>
      <c r="B299" s="5">
        <v>160000</v>
      </c>
      <c r="C299" s="5"/>
      <c r="D299" s="5"/>
      <c r="E299" s="5">
        <f>B299+D299-C299</f>
        <v>160000</v>
      </c>
      <c r="F299" s="5">
        <v>60000</v>
      </c>
      <c r="G299" s="5">
        <v>60000</v>
      </c>
      <c r="H299" s="5">
        <v>0</v>
      </c>
      <c r="I299" s="5"/>
      <c r="J299" s="5"/>
      <c r="K299" s="5"/>
      <c r="L299" s="5">
        <f>SUM(F299:K299)</f>
        <v>120000</v>
      </c>
      <c r="M299" s="7">
        <f>E299-(SUM(F299:K299))</f>
        <v>40000</v>
      </c>
    </row>
    <row r="300" spans="1:13" s="34" customFormat="1" ht="18.75" customHeight="1">
      <c r="A300" s="5" t="s">
        <v>161</v>
      </c>
      <c r="B300" s="5">
        <v>30000</v>
      </c>
      <c r="C300" s="5"/>
      <c r="D300" s="5"/>
      <c r="E300" s="5">
        <f>B300+D300-C300</f>
        <v>30000</v>
      </c>
      <c r="F300" s="5">
        <v>0</v>
      </c>
      <c r="G300" s="5">
        <v>0</v>
      </c>
      <c r="H300" s="5">
        <v>0</v>
      </c>
      <c r="I300" s="5"/>
      <c r="J300" s="5"/>
      <c r="K300" s="5"/>
      <c r="L300" s="5">
        <v>0</v>
      </c>
      <c r="M300" s="7">
        <f>E300-(SUM(F300:K300))</f>
        <v>30000</v>
      </c>
    </row>
    <row r="301" spans="1:13" s="34" customFormat="1" ht="18.75" customHeight="1">
      <c r="A301" s="49" t="s">
        <v>163</v>
      </c>
      <c r="B301" s="5"/>
      <c r="C301" s="5"/>
      <c r="D301" s="5"/>
      <c r="E301" s="4"/>
      <c r="F301" s="5"/>
      <c r="G301" s="5"/>
      <c r="H301" s="5"/>
      <c r="I301" s="5"/>
      <c r="J301" s="5"/>
      <c r="K301" s="5"/>
      <c r="L301" s="5"/>
      <c r="M301" s="7"/>
    </row>
    <row r="302" spans="1:13" s="34" customFormat="1" ht="18.75" customHeight="1">
      <c r="A302" s="25" t="s">
        <v>162</v>
      </c>
      <c r="B302" s="25">
        <v>15000</v>
      </c>
      <c r="C302" s="25"/>
      <c r="D302" s="25"/>
      <c r="E302" s="25">
        <f>B302+D302-C302</f>
        <v>15000</v>
      </c>
      <c r="F302" s="25">
        <v>0</v>
      </c>
      <c r="G302" s="25">
        <v>0</v>
      </c>
      <c r="H302" s="25">
        <v>0</v>
      </c>
      <c r="I302" s="25"/>
      <c r="J302" s="25"/>
      <c r="K302" s="25"/>
      <c r="L302" s="25">
        <v>0</v>
      </c>
      <c r="M302" s="51">
        <f>E302-(SUM(F302:K302))</f>
        <v>15000</v>
      </c>
    </row>
    <row r="303" spans="1:13" s="52" customFormat="1" ht="21.75" thickBot="1">
      <c r="A303" s="9" t="s">
        <v>24</v>
      </c>
      <c r="B303" s="10">
        <f>SUM(B302+B300+B299+B298+B296+B295+B294)</f>
        <v>515000</v>
      </c>
      <c r="C303" s="10"/>
      <c r="D303" s="10"/>
      <c r="E303" s="10">
        <f>SUM(E302+E300+E299+E298+E296+E295+E294)</f>
        <v>515000</v>
      </c>
      <c r="F303" s="10">
        <f>SUM(F293:F300)</f>
        <v>60000</v>
      </c>
      <c r="G303" s="10">
        <f>SUM(G293:G300)</f>
        <v>184722</v>
      </c>
      <c r="H303" s="10">
        <f>SUM(H293:H300)</f>
        <v>0</v>
      </c>
      <c r="I303" s="10"/>
      <c r="J303" s="10"/>
      <c r="K303" s="10"/>
      <c r="L303" s="10">
        <f>SUM(L302+L300+L299+L298+L296+L295+L294)</f>
        <v>244722</v>
      </c>
      <c r="M303" s="10">
        <f>SUM(M302+M300+M299+M298+M296+M295+M294)</f>
        <v>270278</v>
      </c>
    </row>
    <row r="304" spans="1:13" s="29" customFormat="1" ht="22.5" thickBot="1" thickTop="1">
      <c r="A304" s="9" t="s">
        <v>211</v>
      </c>
      <c r="B304" s="10">
        <f>SUM(B303+B291+B276+B263+B247+B231+B216+B204+B181+B45+B42+B37)</f>
        <v>26739610</v>
      </c>
      <c r="C304" s="10">
        <f>SUM(C303+C291+C276+C263+C247+C231+C216+C204+C181+C45+C42+C37)</f>
        <v>468440</v>
      </c>
      <c r="D304" s="10">
        <f>SUM(D303+D291+D276+D263+D247+D231+D216+D204+D181+D45+D42+D37)</f>
        <v>440000</v>
      </c>
      <c r="E304" s="10">
        <f>SUM(E303+E291+E276+E263+E247+E231+E216+E204+E181+E45+E42+E37)</f>
        <v>26711170</v>
      </c>
      <c r="F304" s="11">
        <f>SUM(F303+F291+F276+F263+F247+F231+F216+F204+F181+F45+F42+F37)</f>
        <v>2187656.1799999997</v>
      </c>
      <c r="G304" s="65">
        <f>SUM(H303+G291+G276+G263+G247+G231+G216+G204+G181+G45+G42+G37)</f>
        <v>3085649.87</v>
      </c>
      <c r="H304" s="65">
        <f>SUM(I303+H291+H276+H263+H247+H231+H216+H204+H181+H45+H42+H37)</f>
        <v>1059030</v>
      </c>
      <c r="I304" s="10"/>
      <c r="J304" s="11"/>
      <c r="K304" s="11"/>
      <c r="L304" s="10">
        <f>SUM(L303+L291+L276+L263+L247+L231+L216+L204+L181+L45+L42+L37)</f>
        <v>6471804.05</v>
      </c>
      <c r="M304" s="11">
        <f>SUM(M303+M291+M276+M263+M247+M231+M216+M204+M181+M45+M42+M37)</f>
        <v>20239365.950000003</v>
      </c>
    </row>
    <row r="305" spans="1:13" s="29" customFormat="1" ht="21.75" thickTop="1">
      <c r="A305" s="16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</row>
    <row r="306" spans="1:13" s="29" customFormat="1" ht="21">
      <c r="A306" s="16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</row>
    <row r="307" spans="1:13" ht="26.25">
      <c r="A307" s="68" t="s">
        <v>42</v>
      </c>
      <c r="B307" s="68"/>
      <c r="C307" s="68"/>
      <c r="D307" s="68"/>
      <c r="E307" s="68"/>
      <c r="F307" s="68"/>
      <c r="G307" s="68"/>
      <c r="H307" s="68"/>
      <c r="I307" s="68"/>
      <c r="J307" s="68"/>
      <c r="K307" s="68"/>
      <c r="L307" s="68"/>
      <c r="M307" s="68"/>
    </row>
    <row r="308" spans="1:13" ht="26.25">
      <c r="A308" s="68" t="s">
        <v>18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</row>
    <row r="309" spans="1:13" ht="26.25">
      <c r="A309" s="68"/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</row>
    <row r="310" spans="1:13" ht="21">
      <c r="A310" s="66" t="s">
        <v>0</v>
      </c>
      <c r="B310" s="66" t="s">
        <v>1</v>
      </c>
      <c r="C310" s="66" t="s">
        <v>2</v>
      </c>
      <c r="D310" s="66" t="s">
        <v>3</v>
      </c>
      <c r="E310" s="66" t="s">
        <v>4</v>
      </c>
      <c r="F310" s="66" t="s">
        <v>212</v>
      </c>
      <c r="G310" s="66"/>
      <c r="H310" s="66"/>
      <c r="I310" s="66"/>
      <c r="J310" s="66"/>
      <c r="K310" s="66"/>
      <c r="L310" s="66" t="s">
        <v>5</v>
      </c>
      <c r="M310" s="66" t="s">
        <v>6</v>
      </c>
    </row>
    <row r="311" spans="1:13" ht="21.75" thickBot="1">
      <c r="A311" s="67"/>
      <c r="B311" s="67"/>
      <c r="C311" s="67"/>
      <c r="D311" s="67"/>
      <c r="E311" s="67"/>
      <c r="F311" s="20" t="s">
        <v>248</v>
      </c>
      <c r="G311" s="20" t="s">
        <v>249</v>
      </c>
      <c r="H311" s="20" t="s">
        <v>250</v>
      </c>
      <c r="I311" s="20" t="s">
        <v>251</v>
      </c>
      <c r="J311" s="20" t="s">
        <v>252</v>
      </c>
      <c r="K311" s="20" t="s">
        <v>253</v>
      </c>
      <c r="L311" s="67"/>
      <c r="M311" s="67"/>
    </row>
    <row r="312" spans="1:13" ht="21.75" thickTop="1">
      <c r="A312" s="22" t="s">
        <v>7</v>
      </c>
      <c r="B312" s="4"/>
      <c r="C312" s="4"/>
      <c r="D312" s="4"/>
      <c r="E312" s="4"/>
      <c r="F312" s="4"/>
      <c r="G312" s="4"/>
      <c r="H312" s="21"/>
      <c r="I312" s="4"/>
      <c r="J312" s="4"/>
      <c r="K312" s="4"/>
      <c r="L312" s="4"/>
      <c r="M312" s="4"/>
    </row>
    <row r="313" spans="1:13" ht="21">
      <c r="A313" s="8" t="s">
        <v>164</v>
      </c>
      <c r="B313" s="5"/>
      <c r="C313" s="5"/>
      <c r="D313" s="5"/>
      <c r="E313" s="5"/>
      <c r="F313" s="5"/>
      <c r="G313" s="5"/>
      <c r="H313" s="23"/>
      <c r="I313" s="5"/>
      <c r="J313" s="5"/>
      <c r="K313" s="5"/>
      <c r="L313" s="5"/>
      <c r="M313" s="7"/>
    </row>
    <row r="314" spans="1:13" ht="21">
      <c r="A314" s="5" t="s">
        <v>165</v>
      </c>
      <c r="B314" s="5">
        <v>205000</v>
      </c>
      <c r="C314" s="5"/>
      <c r="D314" s="5"/>
      <c r="E314" s="5">
        <f>SUM(B314-C314)+D314</f>
        <v>205000</v>
      </c>
      <c r="F314" s="5">
        <v>0</v>
      </c>
      <c r="G314" s="5">
        <v>12600</v>
      </c>
      <c r="H314" s="5">
        <v>0</v>
      </c>
      <c r="I314" s="5"/>
      <c r="J314" s="5"/>
      <c r="K314" s="5"/>
      <c r="L314" s="5">
        <f>SUM(F314:K314)</f>
        <v>12600</v>
      </c>
      <c r="M314" s="7">
        <f>SUM(E314-L314)</f>
        <v>192400</v>
      </c>
    </row>
    <row r="315" spans="1:13" ht="21">
      <c r="A315" s="5" t="s">
        <v>166</v>
      </c>
      <c r="B315" s="5">
        <v>140000</v>
      </c>
      <c r="C315" s="5"/>
      <c r="D315" s="5"/>
      <c r="E315" s="5">
        <f>SUM(B315-C315)+D315</f>
        <v>140000</v>
      </c>
      <c r="F315" s="33">
        <v>0</v>
      </c>
      <c r="G315" s="33">
        <v>22476</v>
      </c>
      <c r="H315" s="33">
        <v>0</v>
      </c>
      <c r="I315" s="33"/>
      <c r="J315" s="5"/>
      <c r="K315" s="5"/>
      <c r="L315" s="5">
        <f>SUM(F315:K315)</f>
        <v>22476</v>
      </c>
      <c r="M315" s="7">
        <f>SUM(E315-L315)</f>
        <v>117524</v>
      </c>
    </row>
    <row r="316" spans="1:13" ht="21">
      <c r="A316" s="5" t="s">
        <v>167</v>
      </c>
      <c r="B316" s="5">
        <v>35000</v>
      </c>
      <c r="C316" s="5"/>
      <c r="D316" s="5"/>
      <c r="E316" s="5">
        <f>SUM(B316-C316)+D316</f>
        <v>35000</v>
      </c>
      <c r="F316" s="33">
        <v>0</v>
      </c>
      <c r="G316" s="33">
        <v>0</v>
      </c>
      <c r="H316" s="33">
        <v>0</v>
      </c>
      <c r="I316" s="33"/>
      <c r="J316" s="5"/>
      <c r="K316" s="5"/>
      <c r="L316" s="5">
        <v>0</v>
      </c>
      <c r="M316" s="7">
        <f>SUM(E316-L316)</f>
        <v>35000</v>
      </c>
    </row>
    <row r="317" spans="1:13" ht="21">
      <c r="A317" s="5" t="s">
        <v>168</v>
      </c>
      <c r="B317" s="5">
        <v>20000</v>
      </c>
      <c r="C317" s="5"/>
      <c r="D317" s="5"/>
      <c r="E317" s="5">
        <f>SUM(B317-C317)+D317</f>
        <v>20000</v>
      </c>
      <c r="F317" s="33">
        <v>0</v>
      </c>
      <c r="G317" s="33">
        <v>0</v>
      </c>
      <c r="H317" s="33">
        <v>0</v>
      </c>
      <c r="I317" s="33"/>
      <c r="J317" s="5"/>
      <c r="K317" s="5"/>
      <c r="L317" s="23">
        <v>0</v>
      </c>
      <c r="M317" s="7">
        <f>SUM(E317-L317)</f>
        <v>20000</v>
      </c>
    </row>
    <row r="318" spans="1:13" ht="21">
      <c r="A318" s="5" t="s">
        <v>169</v>
      </c>
      <c r="B318" s="25">
        <v>50000</v>
      </c>
      <c r="C318" s="25"/>
      <c r="D318" s="25"/>
      <c r="E318" s="5">
        <f>B318+D318-C318</f>
        <v>50000</v>
      </c>
      <c r="F318" s="33">
        <v>0</v>
      </c>
      <c r="G318" s="33">
        <v>25760</v>
      </c>
      <c r="H318" s="33">
        <v>0</v>
      </c>
      <c r="I318" s="33"/>
      <c r="J318" s="5"/>
      <c r="K318" s="5"/>
      <c r="L318" s="23">
        <f>SUM(F318:K318)</f>
        <v>25760</v>
      </c>
      <c r="M318" s="7">
        <f>E318-(SUM(F318:K318))</f>
        <v>24240</v>
      </c>
    </row>
    <row r="319" spans="1:13" ht="21">
      <c r="A319" s="5" t="s">
        <v>170</v>
      </c>
      <c r="B319" s="5">
        <v>560000</v>
      </c>
      <c r="C319" s="5"/>
      <c r="D319" s="5"/>
      <c r="E319" s="5">
        <f>B319+D319-C319</f>
        <v>560000</v>
      </c>
      <c r="F319" s="33">
        <v>0</v>
      </c>
      <c r="G319" s="33">
        <v>0</v>
      </c>
      <c r="H319" s="33">
        <v>0</v>
      </c>
      <c r="I319" s="33"/>
      <c r="J319" s="5"/>
      <c r="K319" s="5"/>
      <c r="L319" s="5">
        <v>0</v>
      </c>
      <c r="M319" s="7">
        <f>E319-(SUM(F319:K319))</f>
        <v>560000</v>
      </c>
    </row>
    <row r="320" spans="1:13" ht="21">
      <c r="A320" s="5" t="s">
        <v>171</v>
      </c>
      <c r="B320" s="5">
        <v>50000</v>
      </c>
      <c r="C320" s="25"/>
      <c r="D320" s="5"/>
      <c r="E320" s="5">
        <f>B320+D320-C320</f>
        <v>50000</v>
      </c>
      <c r="F320" s="33">
        <v>0</v>
      </c>
      <c r="G320" s="33">
        <v>0</v>
      </c>
      <c r="H320" s="33">
        <v>0</v>
      </c>
      <c r="I320" s="33"/>
      <c r="J320" s="5"/>
      <c r="K320" s="5"/>
      <c r="L320" s="5">
        <v>0</v>
      </c>
      <c r="M320" s="7">
        <f>E320-(SUM(F320:K320))</f>
        <v>50000</v>
      </c>
    </row>
    <row r="321" spans="1:13" s="29" customFormat="1" ht="21.75" thickBot="1">
      <c r="A321" s="9" t="s">
        <v>23</v>
      </c>
      <c r="B321" s="10">
        <f>SUM(B314:B320)</f>
        <v>1060000</v>
      </c>
      <c r="C321" s="10"/>
      <c r="D321" s="10"/>
      <c r="E321" s="10">
        <f>SUM(E314:E320)</f>
        <v>1060000</v>
      </c>
      <c r="F321" s="10">
        <f>SUM(F319:F320)</f>
        <v>0</v>
      </c>
      <c r="G321" s="10">
        <f>SUM(G319:G320)</f>
        <v>0</v>
      </c>
      <c r="H321" s="10">
        <f>SUM(H319:H320)</f>
        <v>0</v>
      </c>
      <c r="I321" s="10"/>
      <c r="J321" s="10"/>
      <c r="K321" s="10"/>
      <c r="L321" s="10">
        <f>SUM(F321:K321)</f>
        <v>0</v>
      </c>
      <c r="M321" s="12">
        <f>SUM(E321-F321-G321-H321-I321-J321-K321)</f>
        <v>1060000</v>
      </c>
    </row>
    <row r="322" spans="1:13" ht="21.75" thickTop="1">
      <c r="A322" s="13"/>
      <c r="B322" s="13"/>
      <c r="C322" s="13"/>
      <c r="D322" s="13"/>
      <c r="E322" s="13"/>
      <c r="F322" s="45"/>
      <c r="G322" s="13"/>
      <c r="H322" s="13"/>
      <c r="I322" s="13"/>
      <c r="J322" s="13"/>
      <c r="K322" s="13"/>
      <c r="L322" s="13"/>
      <c r="M322" s="14"/>
    </row>
    <row r="323" spans="1:13" ht="21">
      <c r="A323" s="13"/>
      <c r="B323" s="13"/>
      <c r="C323" s="13"/>
      <c r="D323" s="13"/>
      <c r="E323" s="13"/>
      <c r="F323" s="45"/>
      <c r="G323" s="13"/>
      <c r="H323" s="13"/>
      <c r="I323" s="13"/>
      <c r="J323" s="13"/>
      <c r="K323" s="13"/>
      <c r="L323" s="13"/>
      <c r="M323" s="14"/>
    </row>
    <row r="324" spans="1:13" ht="21">
      <c r="A324" s="13"/>
      <c r="B324" s="13"/>
      <c r="C324" s="13"/>
      <c r="D324" s="13"/>
      <c r="E324" s="13"/>
      <c r="F324" s="45"/>
      <c r="G324" s="13"/>
      <c r="H324" s="13"/>
      <c r="I324" s="13"/>
      <c r="J324" s="13"/>
      <c r="K324" s="13"/>
      <c r="L324" s="13"/>
      <c r="M324" s="14"/>
    </row>
    <row r="325" spans="1:13" ht="21">
      <c r="A325" s="13"/>
      <c r="B325" s="13"/>
      <c r="C325" s="13"/>
      <c r="D325" s="13"/>
      <c r="E325" s="13"/>
      <c r="F325" s="45"/>
      <c r="G325" s="13"/>
      <c r="H325" s="13"/>
      <c r="I325" s="13"/>
      <c r="J325" s="13"/>
      <c r="K325" s="13"/>
      <c r="L325" s="13"/>
      <c r="M325" s="14"/>
    </row>
    <row r="326" spans="1:13" ht="21">
      <c r="A326" s="13"/>
      <c r="B326" s="13"/>
      <c r="C326" s="13"/>
      <c r="D326" s="13"/>
      <c r="E326" s="13"/>
      <c r="F326" s="45"/>
      <c r="G326" s="13"/>
      <c r="H326" s="13"/>
      <c r="I326" s="13"/>
      <c r="J326" s="13"/>
      <c r="K326" s="13"/>
      <c r="L326" s="13"/>
      <c r="M326" s="14"/>
    </row>
    <row r="327" spans="1:13" ht="21">
      <c r="A327" s="13"/>
      <c r="B327" s="13"/>
      <c r="C327" s="13"/>
      <c r="D327" s="13"/>
      <c r="E327" s="13"/>
      <c r="F327" s="45"/>
      <c r="G327" s="13"/>
      <c r="H327" s="13"/>
      <c r="I327" s="13"/>
      <c r="J327" s="13"/>
      <c r="K327" s="13"/>
      <c r="L327" s="13"/>
      <c r="M327" s="14"/>
    </row>
    <row r="328" spans="1:13" ht="21">
      <c r="A328" s="13"/>
      <c r="B328" s="13"/>
      <c r="C328" s="13"/>
      <c r="D328" s="13"/>
      <c r="E328" s="13"/>
      <c r="F328" s="45"/>
      <c r="G328" s="13"/>
      <c r="H328" s="13"/>
      <c r="I328" s="13"/>
      <c r="J328" s="13"/>
      <c r="K328" s="13"/>
      <c r="L328" s="13"/>
      <c r="M328" s="14"/>
    </row>
    <row r="329" spans="1:13" ht="21">
      <c r="A329" s="13"/>
      <c r="B329" s="13"/>
      <c r="C329" s="13"/>
      <c r="D329" s="13"/>
      <c r="E329" s="13"/>
      <c r="F329" s="45"/>
      <c r="G329" s="13"/>
      <c r="H329" s="13"/>
      <c r="I329" s="13"/>
      <c r="J329" s="13"/>
      <c r="K329" s="13"/>
      <c r="L329" s="13"/>
      <c r="M329" s="14"/>
    </row>
    <row r="330" spans="1:13" ht="21">
      <c r="A330" s="13"/>
      <c r="B330" s="13"/>
      <c r="C330" s="13"/>
      <c r="D330" s="13"/>
      <c r="E330" s="13"/>
      <c r="F330" s="45"/>
      <c r="G330" s="13"/>
      <c r="H330" s="13"/>
      <c r="I330" s="13"/>
      <c r="J330" s="13"/>
      <c r="K330" s="13"/>
      <c r="L330" s="13"/>
      <c r="M330" s="14"/>
    </row>
    <row r="331" spans="1:13" ht="21">
      <c r="A331" s="13"/>
      <c r="B331" s="13"/>
      <c r="C331" s="13"/>
      <c r="D331" s="13"/>
      <c r="E331" s="13"/>
      <c r="F331" s="45"/>
      <c r="G331" s="13"/>
      <c r="H331" s="13"/>
      <c r="I331" s="13"/>
      <c r="J331" s="13"/>
      <c r="K331" s="13"/>
      <c r="L331" s="13"/>
      <c r="M331" s="14"/>
    </row>
    <row r="332" spans="1:13" ht="21">
      <c r="A332" s="13"/>
      <c r="B332" s="13"/>
      <c r="C332" s="13"/>
      <c r="D332" s="13"/>
      <c r="E332" s="13"/>
      <c r="F332" s="45"/>
      <c r="G332" s="13"/>
      <c r="H332" s="13"/>
      <c r="I332" s="13"/>
      <c r="J332" s="13"/>
      <c r="K332" s="13"/>
      <c r="L332" s="13"/>
      <c r="M332" s="14"/>
    </row>
    <row r="333" spans="1:13" ht="21">
      <c r="A333" s="13"/>
      <c r="B333" s="13"/>
      <c r="C333" s="13"/>
      <c r="D333" s="13"/>
      <c r="E333" s="13"/>
      <c r="F333" s="45"/>
      <c r="G333" s="13"/>
      <c r="H333" s="13"/>
      <c r="I333" s="13"/>
      <c r="J333" s="13"/>
      <c r="K333" s="13"/>
      <c r="L333" s="13"/>
      <c r="M333" s="14"/>
    </row>
    <row r="334" spans="1:13" ht="26.25">
      <c r="A334" s="68" t="s">
        <v>42</v>
      </c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68"/>
      <c r="M334" s="68"/>
    </row>
    <row r="335" spans="1:13" ht="26.25">
      <c r="A335" s="68" t="s">
        <v>196</v>
      </c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68"/>
      <c r="M335" s="68"/>
    </row>
    <row r="336" ht="26.25">
      <c r="A336" s="1"/>
    </row>
    <row r="337" spans="1:13" ht="21">
      <c r="A337" s="66" t="s">
        <v>0</v>
      </c>
      <c r="B337" s="66" t="s">
        <v>1</v>
      </c>
      <c r="C337" s="66" t="s">
        <v>2</v>
      </c>
      <c r="D337" s="66" t="s">
        <v>3</v>
      </c>
      <c r="E337" s="66" t="s">
        <v>4</v>
      </c>
      <c r="F337" s="66" t="s">
        <v>212</v>
      </c>
      <c r="G337" s="66"/>
      <c r="H337" s="66"/>
      <c r="I337" s="66"/>
      <c r="J337" s="66"/>
      <c r="K337" s="66"/>
      <c r="L337" s="66" t="s">
        <v>5</v>
      </c>
      <c r="M337" s="66" t="s">
        <v>6</v>
      </c>
    </row>
    <row r="338" spans="1:13" ht="21.75" thickBot="1">
      <c r="A338" s="67"/>
      <c r="B338" s="67"/>
      <c r="C338" s="67"/>
      <c r="D338" s="67"/>
      <c r="E338" s="67"/>
      <c r="F338" s="20" t="s">
        <v>248</v>
      </c>
      <c r="G338" s="20" t="s">
        <v>249</v>
      </c>
      <c r="H338" s="20" t="s">
        <v>250</v>
      </c>
      <c r="I338" s="20" t="s">
        <v>251</v>
      </c>
      <c r="J338" s="20" t="s">
        <v>252</v>
      </c>
      <c r="K338" s="20" t="s">
        <v>253</v>
      </c>
      <c r="L338" s="67"/>
      <c r="M338" s="67"/>
    </row>
    <row r="339" spans="1:13" ht="21.75" thickTop="1">
      <c r="A339" s="41" t="s">
        <v>172</v>
      </c>
      <c r="B339" s="5"/>
      <c r="C339" s="5"/>
      <c r="D339" s="5"/>
      <c r="E339" s="5"/>
      <c r="F339" s="5"/>
      <c r="G339" s="5"/>
      <c r="H339" s="23"/>
      <c r="I339" s="5"/>
      <c r="J339" s="5"/>
      <c r="K339" s="5"/>
      <c r="L339" s="5"/>
      <c r="M339" s="5"/>
    </row>
    <row r="340" spans="1:13" ht="21">
      <c r="A340" s="41" t="s">
        <v>173</v>
      </c>
      <c r="B340" s="5"/>
      <c r="C340" s="5"/>
      <c r="D340" s="5"/>
      <c r="E340" s="5"/>
      <c r="F340" s="5"/>
      <c r="G340" s="5"/>
      <c r="H340" s="23"/>
      <c r="I340" s="5"/>
      <c r="J340" s="5"/>
      <c r="K340" s="5"/>
      <c r="L340" s="5"/>
      <c r="M340" s="5"/>
    </row>
    <row r="341" spans="1:13" ht="21">
      <c r="A341" s="8" t="s">
        <v>174</v>
      </c>
      <c r="B341" s="5"/>
      <c r="C341" s="5"/>
      <c r="D341" s="5"/>
      <c r="E341" s="5"/>
      <c r="F341" s="5"/>
      <c r="G341" s="5"/>
      <c r="H341" s="23"/>
      <c r="I341" s="5"/>
      <c r="J341" s="5"/>
      <c r="K341" s="5"/>
      <c r="L341" s="5"/>
      <c r="M341" s="5"/>
    </row>
    <row r="342" spans="1:13" ht="21">
      <c r="A342" s="8" t="s">
        <v>175</v>
      </c>
      <c r="B342" s="5"/>
      <c r="C342" s="5"/>
      <c r="D342" s="5"/>
      <c r="E342" s="5"/>
      <c r="F342" s="5"/>
      <c r="G342" s="5"/>
      <c r="H342" s="23"/>
      <c r="I342" s="5"/>
      <c r="J342" s="5"/>
      <c r="K342" s="5"/>
      <c r="L342" s="5"/>
      <c r="M342" s="5"/>
    </row>
    <row r="343" spans="1:13" ht="21">
      <c r="A343" s="5" t="s">
        <v>176</v>
      </c>
      <c r="B343" s="5">
        <v>100000</v>
      </c>
      <c r="C343" s="5"/>
      <c r="D343" s="5"/>
      <c r="E343" s="5">
        <f>SUM(B343-C343)+D343</f>
        <v>100000</v>
      </c>
      <c r="F343" s="5">
        <v>7503.91</v>
      </c>
      <c r="G343" s="5">
        <v>60493.2</v>
      </c>
      <c r="H343" s="5">
        <v>8367.4</v>
      </c>
      <c r="I343" s="5"/>
      <c r="J343" s="5"/>
      <c r="K343" s="5"/>
      <c r="L343" s="5">
        <f>SUM(F343:K343)</f>
        <v>76364.51</v>
      </c>
      <c r="M343" s="7">
        <f>SUM(E343-L343)</f>
        <v>23635.490000000005</v>
      </c>
    </row>
    <row r="344" spans="1:13" s="29" customFormat="1" ht="21.75" thickBot="1">
      <c r="A344" s="9" t="s">
        <v>21</v>
      </c>
      <c r="B344" s="10">
        <f>SUM(B343)</f>
        <v>100000</v>
      </c>
      <c r="C344" s="10"/>
      <c r="D344" s="10"/>
      <c r="E344" s="10">
        <f>SUM(E343)</f>
        <v>100000</v>
      </c>
      <c r="F344" s="10">
        <f>SUM(F343)</f>
        <v>7503.91</v>
      </c>
      <c r="G344" s="10">
        <f>SUM(G343)</f>
        <v>60493.2</v>
      </c>
      <c r="H344" s="10">
        <f>SUM(H343)</f>
        <v>8367.4</v>
      </c>
      <c r="I344" s="10"/>
      <c r="J344" s="10"/>
      <c r="K344" s="10"/>
      <c r="L344" s="10">
        <f>SUM(L343)</f>
        <v>76364.51</v>
      </c>
      <c r="M344" s="10">
        <f>SUM(M343)</f>
        <v>23635.490000000005</v>
      </c>
    </row>
    <row r="345" spans="1:13" ht="21.75" thickTop="1">
      <c r="A345" s="8" t="s">
        <v>177</v>
      </c>
      <c r="B345" s="4"/>
      <c r="C345" s="4"/>
      <c r="D345" s="4"/>
      <c r="E345" s="4"/>
      <c r="F345" s="4"/>
      <c r="G345" s="4"/>
      <c r="H345" s="21"/>
      <c r="I345" s="4"/>
      <c r="J345" s="4"/>
      <c r="K345" s="4"/>
      <c r="L345" s="4"/>
      <c r="M345" s="4"/>
    </row>
    <row r="346" spans="1:13" ht="21">
      <c r="A346" s="8" t="s">
        <v>178</v>
      </c>
      <c r="B346" s="4"/>
      <c r="C346" s="4"/>
      <c r="D346" s="4"/>
      <c r="E346" s="4"/>
      <c r="F346" s="5"/>
      <c r="G346" s="5"/>
      <c r="H346" s="23"/>
      <c r="I346" s="5"/>
      <c r="J346" s="5"/>
      <c r="K346" s="5"/>
      <c r="L346" s="5"/>
      <c r="M346" s="5"/>
    </row>
    <row r="347" spans="1:13" ht="21">
      <c r="A347" s="22" t="s">
        <v>191</v>
      </c>
      <c r="B347" s="4"/>
      <c r="C347" s="4"/>
      <c r="D347" s="4"/>
      <c r="E347" s="4"/>
      <c r="F347" s="5"/>
      <c r="G347" s="5"/>
      <c r="H347" s="23"/>
      <c r="I347" s="5"/>
      <c r="J347" s="5"/>
      <c r="K347" s="5"/>
      <c r="L347" s="5"/>
      <c r="M347" s="5"/>
    </row>
    <row r="348" spans="1:13" ht="21">
      <c r="A348" s="6" t="s">
        <v>214</v>
      </c>
      <c r="B348" s="4">
        <v>18000</v>
      </c>
      <c r="C348" s="4"/>
      <c r="D348" s="4"/>
      <c r="E348" s="4">
        <f>SUM(B348-C348+D348)</f>
        <v>18000</v>
      </c>
      <c r="F348" s="5">
        <v>0</v>
      </c>
      <c r="G348" s="5">
        <v>11180</v>
      </c>
      <c r="H348" s="5">
        <v>0</v>
      </c>
      <c r="I348" s="5"/>
      <c r="J348" s="5"/>
      <c r="K348" s="5"/>
      <c r="L348" s="5">
        <f>SUM(F348:K348)</f>
        <v>11180</v>
      </c>
      <c r="M348" s="5">
        <f>SUM(E348-L348)</f>
        <v>6820</v>
      </c>
    </row>
    <row r="349" spans="1:13" ht="21">
      <c r="A349" s="6" t="s">
        <v>237</v>
      </c>
      <c r="B349" s="4"/>
      <c r="C349" s="4"/>
      <c r="D349" s="4">
        <v>22000</v>
      </c>
      <c r="E349" s="4">
        <f>SUM(B349-C349+D349)</f>
        <v>22000</v>
      </c>
      <c r="F349" s="5">
        <v>0</v>
      </c>
      <c r="G349" s="5">
        <v>0</v>
      </c>
      <c r="H349" s="5">
        <v>0</v>
      </c>
      <c r="I349" s="5"/>
      <c r="J349" s="5"/>
      <c r="K349" s="5"/>
      <c r="L349" s="5">
        <f>SUM(F349:K349)</f>
        <v>0</v>
      </c>
      <c r="M349" s="5">
        <f>SUM(E349-L349)</f>
        <v>22000</v>
      </c>
    </row>
    <row r="350" spans="1:13" ht="21">
      <c r="A350" s="22" t="s">
        <v>193</v>
      </c>
      <c r="B350" s="4"/>
      <c r="C350" s="4"/>
      <c r="D350" s="4"/>
      <c r="E350" s="4"/>
      <c r="F350" s="5"/>
      <c r="G350" s="5"/>
      <c r="H350" s="5"/>
      <c r="I350" s="5"/>
      <c r="J350" s="5"/>
      <c r="K350" s="5"/>
      <c r="L350" s="5"/>
      <c r="M350" s="5"/>
    </row>
    <row r="351" spans="1:13" ht="21">
      <c r="A351" s="5" t="s">
        <v>180</v>
      </c>
      <c r="B351" s="4">
        <v>35000</v>
      </c>
      <c r="C351" s="4"/>
      <c r="D351" s="4"/>
      <c r="E351" s="4">
        <f aca="true" t="shared" si="11" ref="E351:E360">SUM(B351-C351+D351)</f>
        <v>35000</v>
      </c>
      <c r="F351" s="5">
        <v>0</v>
      </c>
      <c r="G351" s="5">
        <v>0</v>
      </c>
      <c r="H351" s="5">
        <v>0</v>
      </c>
      <c r="I351" s="5"/>
      <c r="J351" s="5"/>
      <c r="K351" s="5"/>
      <c r="L351" s="5">
        <f>SUM(F351:K351)</f>
        <v>0</v>
      </c>
      <c r="M351" s="5">
        <f aca="true" t="shared" si="12" ref="M351:M360">SUM(E351-L351)</f>
        <v>35000</v>
      </c>
    </row>
    <row r="352" spans="1:13" ht="21">
      <c r="A352" s="6" t="s">
        <v>179</v>
      </c>
      <c r="B352" s="4">
        <v>40000</v>
      </c>
      <c r="C352" s="4"/>
      <c r="D352" s="4"/>
      <c r="E352" s="4">
        <f>SUM(B352-C352+D352)</f>
        <v>40000</v>
      </c>
      <c r="F352" s="5">
        <v>0</v>
      </c>
      <c r="G352" s="5">
        <v>40000</v>
      </c>
      <c r="H352" s="5">
        <v>0</v>
      </c>
      <c r="I352" s="5"/>
      <c r="J352" s="5"/>
      <c r="K352" s="5"/>
      <c r="L352" s="5">
        <f>SUM(F352:K352)</f>
        <v>40000</v>
      </c>
      <c r="M352" s="5">
        <f>SUM(E352-L352)</f>
        <v>0</v>
      </c>
    </row>
    <row r="353" spans="1:13" ht="21">
      <c r="A353" s="22" t="s">
        <v>192</v>
      </c>
      <c r="B353" s="4"/>
      <c r="C353" s="4"/>
      <c r="D353" s="4"/>
      <c r="E353" s="4"/>
      <c r="F353" s="5"/>
      <c r="G353" s="5"/>
      <c r="H353" s="5"/>
      <c r="I353" s="5"/>
      <c r="J353" s="5"/>
      <c r="K353" s="5"/>
      <c r="L353" s="5"/>
      <c r="M353" s="5"/>
    </row>
    <row r="354" spans="1:13" ht="21">
      <c r="A354" s="5" t="s">
        <v>181</v>
      </c>
      <c r="B354" s="4">
        <v>9000</v>
      </c>
      <c r="C354" s="4"/>
      <c r="D354" s="4"/>
      <c r="E354" s="4">
        <f t="shared" si="11"/>
        <v>9000</v>
      </c>
      <c r="F354" s="5">
        <v>0</v>
      </c>
      <c r="G354" s="5">
        <v>8500</v>
      </c>
      <c r="H354" s="5">
        <v>0</v>
      </c>
      <c r="I354" s="5"/>
      <c r="J354" s="5"/>
      <c r="K354" s="5"/>
      <c r="L354" s="5">
        <f aca="true" t="shared" si="13" ref="L354:L359">SUM(F354:K354)</f>
        <v>8500</v>
      </c>
      <c r="M354" s="5">
        <f t="shared" si="12"/>
        <v>500</v>
      </c>
    </row>
    <row r="355" spans="1:13" ht="21">
      <c r="A355" s="6" t="s">
        <v>182</v>
      </c>
      <c r="B355" s="4">
        <v>46000</v>
      </c>
      <c r="C355" s="4"/>
      <c r="D355" s="4"/>
      <c r="E355" s="4">
        <f t="shared" si="11"/>
        <v>46000</v>
      </c>
      <c r="F355" s="5">
        <v>0</v>
      </c>
      <c r="G355" s="5">
        <v>43500</v>
      </c>
      <c r="H355" s="5">
        <v>0</v>
      </c>
      <c r="I355" s="5"/>
      <c r="J355" s="5"/>
      <c r="K355" s="5"/>
      <c r="L355" s="5">
        <f t="shared" si="13"/>
        <v>43500</v>
      </c>
      <c r="M355" s="5">
        <f t="shared" si="12"/>
        <v>2500</v>
      </c>
    </row>
    <row r="356" spans="1:13" ht="21">
      <c r="A356" s="5" t="s">
        <v>183</v>
      </c>
      <c r="B356" s="4">
        <v>5500</v>
      </c>
      <c r="C356" s="4"/>
      <c r="D356" s="4"/>
      <c r="E356" s="4">
        <f t="shared" si="11"/>
        <v>5500</v>
      </c>
      <c r="F356" s="5">
        <v>0</v>
      </c>
      <c r="G356" s="5">
        <v>4500</v>
      </c>
      <c r="H356" s="5">
        <v>0</v>
      </c>
      <c r="I356" s="5"/>
      <c r="J356" s="5"/>
      <c r="K356" s="5"/>
      <c r="L356" s="5">
        <f t="shared" si="13"/>
        <v>4500</v>
      </c>
      <c r="M356" s="5">
        <f t="shared" si="12"/>
        <v>1000</v>
      </c>
    </row>
    <row r="357" spans="1:13" ht="21">
      <c r="A357" s="5" t="s">
        <v>184</v>
      </c>
      <c r="B357" s="4">
        <v>15000</v>
      </c>
      <c r="C357" s="4"/>
      <c r="D357" s="4"/>
      <c r="E357" s="4">
        <f t="shared" si="11"/>
        <v>15000</v>
      </c>
      <c r="F357" s="5">
        <v>0</v>
      </c>
      <c r="G357" s="5">
        <v>4900</v>
      </c>
      <c r="H357" s="5">
        <v>0</v>
      </c>
      <c r="I357" s="5"/>
      <c r="J357" s="5"/>
      <c r="K357" s="5"/>
      <c r="L357" s="5">
        <f t="shared" si="13"/>
        <v>4900</v>
      </c>
      <c r="M357" s="5">
        <f t="shared" si="12"/>
        <v>10100</v>
      </c>
    </row>
    <row r="358" spans="1:13" ht="21">
      <c r="A358" s="5" t="s">
        <v>185</v>
      </c>
      <c r="B358" s="4">
        <v>20000</v>
      </c>
      <c r="C358" s="4"/>
      <c r="D358" s="4"/>
      <c r="E358" s="4">
        <f t="shared" si="11"/>
        <v>20000</v>
      </c>
      <c r="F358" s="5">
        <v>0</v>
      </c>
      <c r="G358" s="5">
        <v>0</v>
      </c>
      <c r="H358" s="5">
        <v>0</v>
      </c>
      <c r="I358" s="5"/>
      <c r="J358" s="5"/>
      <c r="K358" s="5"/>
      <c r="L358" s="5">
        <f t="shared" si="13"/>
        <v>0</v>
      </c>
      <c r="M358" s="5">
        <f t="shared" si="12"/>
        <v>20000</v>
      </c>
    </row>
    <row r="359" spans="1:13" ht="21">
      <c r="A359" s="5" t="s">
        <v>186</v>
      </c>
      <c r="B359" s="5">
        <v>20000</v>
      </c>
      <c r="C359" s="5"/>
      <c r="D359" s="5"/>
      <c r="E359" s="5">
        <f t="shared" si="11"/>
        <v>20000</v>
      </c>
      <c r="F359" s="5">
        <v>0</v>
      </c>
      <c r="G359" s="5">
        <v>0</v>
      </c>
      <c r="H359" s="5">
        <v>0</v>
      </c>
      <c r="I359" s="5"/>
      <c r="J359" s="5"/>
      <c r="K359" s="5"/>
      <c r="L359" s="5">
        <f t="shared" si="13"/>
        <v>0</v>
      </c>
      <c r="M359" s="5">
        <f t="shared" si="12"/>
        <v>20000</v>
      </c>
    </row>
    <row r="360" spans="1:13" s="52" customFormat="1" ht="21.75" thickBot="1">
      <c r="A360" s="9" t="s">
        <v>187</v>
      </c>
      <c r="B360" s="10">
        <f>SUM(B359+B358+B357+B356+B355+B354+B351+B352+B349)</f>
        <v>190500</v>
      </c>
      <c r="C360" s="10"/>
      <c r="D360" s="10">
        <v>22000</v>
      </c>
      <c r="E360" s="40">
        <f t="shared" si="11"/>
        <v>212500</v>
      </c>
      <c r="F360" s="10">
        <f>SUM(F349:F359)</f>
        <v>0</v>
      </c>
      <c r="G360" s="10">
        <f>SUM(G349:G359)</f>
        <v>101400</v>
      </c>
      <c r="H360" s="10">
        <f>SUM(H349:H359)</f>
        <v>0</v>
      </c>
      <c r="I360" s="10"/>
      <c r="J360" s="10"/>
      <c r="K360" s="10"/>
      <c r="L360" s="10">
        <f>SUM(L354:L359)</f>
        <v>61400</v>
      </c>
      <c r="M360" s="40">
        <f t="shared" si="12"/>
        <v>151100</v>
      </c>
    </row>
    <row r="361" spans="1:13" ht="27" thickTop="1">
      <c r="A361" s="68" t="s">
        <v>42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</row>
    <row r="362" spans="1:13" ht="26.25">
      <c r="A362" s="68" t="s">
        <v>236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</row>
    <row r="363" ht="26.25">
      <c r="A363" s="1"/>
    </row>
    <row r="364" spans="1:13" ht="21">
      <c r="A364" s="66" t="s">
        <v>0</v>
      </c>
      <c r="B364" s="66" t="s">
        <v>1</v>
      </c>
      <c r="C364" s="66" t="s">
        <v>2</v>
      </c>
      <c r="D364" s="66" t="s">
        <v>3</v>
      </c>
      <c r="E364" s="66" t="s">
        <v>4</v>
      </c>
      <c r="F364" s="66" t="s">
        <v>212</v>
      </c>
      <c r="G364" s="66"/>
      <c r="H364" s="66"/>
      <c r="I364" s="66"/>
      <c r="J364" s="66"/>
      <c r="K364" s="66"/>
      <c r="L364" s="66" t="s">
        <v>5</v>
      </c>
      <c r="M364" s="66" t="s">
        <v>6</v>
      </c>
    </row>
    <row r="365" spans="1:13" ht="21.75" thickBot="1">
      <c r="A365" s="67"/>
      <c r="B365" s="67"/>
      <c r="C365" s="67"/>
      <c r="D365" s="67"/>
      <c r="E365" s="67"/>
      <c r="F365" s="20" t="s">
        <v>248</v>
      </c>
      <c r="G365" s="20" t="s">
        <v>249</v>
      </c>
      <c r="H365" s="20" t="s">
        <v>250</v>
      </c>
      <c r="I365" s="20" t="s">
        <v>251</v>
      </c>
      <c r="J365" s="20" t="s">
        <v>252</v>
      </c>
      <c r="K365" s="20" t="s">
        <v>253</v>
      </c>
      <c r="L365" s="67"/>
      <c r="M365" s="67"/>
    </row>
    <row r="366" spans="1:13" s="29" customFormat="1" ht="21.75" thickTop="1">
      <c r="A366" s="53" t="s">
        <v>188</v>
      </c>
      <c r="B366" s="27"/>
      <c r="C366" s="27"/>
      <c r="D366" s="27"/>
      <c r="E366" s="31"/>
      <c r="F366" s="50"/>
      <c r="G366" s="50"/>
      <c r="H366" s="27"/>
      <c r="I366" s="27"/>
      <c r="J366" s="27"/>
      <c r="K366" s="27"/>
      <c r="L366" s="50"/>
      <c r="M366" s="28"/>
    </row>
    <row r="367" spans="1:13" s="29" customFormat="1" ht="21">
      <c r="A367" s="53" t="s">
        <v>189</v>
      </c>
      <c r="B367" s="8"/>
      <c r="C367" s="8"/>
      <c r="D367" s="8"/>
      <c r="E367" s="8"/>
      <c r="F367" s="8"/>
      <c r="G367" s="8"/>
      <c r="H367" s="27"/>
      <c r="I367" s="27"/>
      <c r="J367" s="27"/>
      <c r="K367" s="27"/>
      <c r="L367" s="8"/>
      <c r="M367" s="28"/>
    </row>
    <row r="368" spans="1:13" s="29" customFormat="1" ht="21">
      <c r="A368" s="8" t="s">
        <v>177</v>
      </c>
      <c r="B368" s="8"/>
      <c r="C368" s="8"/>
      <c r="D368" s="8"/>
      <c r="E368" s="8"/>
      <c r="F368" s="8"/>
      <c r="G368" s="8"/>
      <c r="H368" s="27"/>
      <c r="I368" s="27"/>
      <c r="J368" s="27"/>
      <c r="K368" s="27"/>
      <c r="L368" s="8"/>
      <c r="M368" s="28"/>
    </row>
    <row r="369" spans="1:13" ht="21">
      <c r="A369" s="8" t="s">
        <v>178</v>
      </c>
      <c r="B369" s="5"/>
      <c r="C369" s="5"/>
      <c r="D369" s="5"/>
      <c r="E369" s="5"/>
      <c r="F369" s="5"/>
      <c r="G369" s="5"/>
      <c r="H369" s="23"/>
      <c r="I369" s="5"/>
      <c r="J369" s="5"/>
      <c r="K369" s="5"/>
      <c r="L369" s="5"/>
      <c r="M369" s="5"/>
    </row>
    <row r="370" spans="1:13" ht="21">
      <c r="A370" s="22" t="s">
        <v>191</v>
      </c>
      <c r="B370" s="4"/>
      <c r="C370" s="4"/>
      <c r="D370" s="4"/>
      <c r="E370" s="4"/>
      <c r="F370" s="5"/>
      <c r="G370" s="5"/>
      <c r="H370" s="23"/>
      <c r="I370" s="5"/>
      <c r="J370" s="5"/>
      <c r="K370" s="5"/>
      <c r="L370" s="5"/>
      <c r="M370" s="5"/>
    </row>
    <row r="371" spans="1:13" ht="21">
      <c r="A371" s="5" t="s">
        <v>190</v>
      </c>
      <c r="B371" s="4">
        <v>11600</v>
      </c>
      <c r="C371" s="4"/>
      <c r="D371" s="4"/>
      <c r="E371" s="4">
        <f>SUM(B371-C371+D371)</f>
        <v>11600</v>
      </c>
      <c r="F371" s="5">
        <v>0</v>
      </c>
      <c r="G371" s="5">
        <v>0</v>
      </c>
      <c r="H371" s="5">
        <v>11600</v>
      </c>
      <c r="I371" s="5"/>
      <c r="J371" s="5"/>
      <c r="K371" s="5"/>
      <c r="L371" s="5">
        <f>SUM(F371:K371)</f>
        <v>11600</v>
      </c>
      <c r="M371" s="5">
        <f>SUM(E371-L371)</f>
        <v>0</v>
      </c>
    </row>
    <row r="372" spans="1:13" ht="21">
      <c r="A372" s="22" t="s">
        <v>194</v>
      </c>
      <c r="B372" s="4"/>
      <c r="C372" s="4"/>
      <c r="D372" s="4"/>
      <c r="E372" s="4"/>
      <c r="F372" s="5"/>
      <c r="G372" s="5"/>
      <c r="H372" s="5"/>
      <c r="I372" s="5"/>
      <c r="J372" s="5"/>
      <c r="K372" s="5"/>
      <c r="L372" s="5"/>
      <c r="M372" s="5"/>
    </row>
    <row r="373" spans="1:13" ht="21">
      <c r="A373" s="5" t="s">
        <v>195</v>
      </c>
      <c r="B373" s="5">
        <v>20000</v>
      </c>
      <c r="C373" s="5"/>
      <c r="D373" s="5"/>
      <c r="E373" s="5">
        <f>SUM(B373-C373+D373)</f>
        <v>20000</v>
      </c>
      <c r="F373" s="5">
        <v>0</v>
      </c>
      <c r="G373" s="5">
        <v>0</v>
      </c>
      <c r="H373" s="5">
        <v>0</v>
      </c>
      <c r="I373" s="5"/>
      <c r="J373" s="5"/>
      <c r="K373" s="5"/>
      <c r="L373" s="5">
        <f>SUM(F373:K373)</f>
        <v>0</v>
      </c>
      <c r="M373" s="5">
        <f>SUM(E373-L373)</f>
        <v>20000</v>
      </c>
    </row>
    <row r="374" spans="1:13" s="29" customFormat="1" ht="21.75" thickBot="1">
      <c r="A374" s="9" t="s">
        <v>187</v>
      </c>
      <c r="B374" s="10">
        <f>SUM(B373+B371)</f>
        <v>31600</v>
      </c>
      <c r="C374" s="10"/>
      <c r="D374" s="10"/>
      <c r="E374" s="40">
        <f>SUM(B374-C374+D374)</f>
        <v>31600</v>
      </c>
      <c r="F374" s="10">
        <f>SUM(F371:F373)</f>
        <v>0</v>
      </c>
      <c r="G374" s="10">
        <f>SUM(G371:G373)</f>
        <v>0</v>
      </c>
      <c r="H374" s="10">
        <f>SUM(H371:H373)</f>
        <v>11600</v>
      </c>
      <c r="I374" s="10"/>
      <c r="J374" s="10"/>
      <c r="K374" s="10"/>
      <c r="L374" s="10">
        <f>SUM(F374:K374)</f>
        <v>11600</v>
      </c>
      <c r="M374" s="40">
        <f>SUM(E374-L374)</f>
        <v>20000</v>
      </c>
    </row>
    <row r="375" spans="1:13" s="29" customFormat="1" ht="22.5" thickBot="1" thickTop="1">
      <c r="A375" s="30" t="s">
        <v>20</v>
      </c>
      <c r="B375" s="32">
        <f aca="true" t="shared" si="14" ref="B375:H375">SUM(B374+B360+B344)</f>
        <v>322100</v>
      </c>
      <c r="C375" s="32">
        <f t="shared" si="14"/>
        <v>0</v>
      </c>
      <c r="D375" s="32">
        <f t="shared" si="14"/>
        <v>22000</v>
      </c>
      <c r="E375" s="32">
        <f t="shared" si="14"/>
        <v>344100</v>
      </c>
      <c r="F375" s="32">
        <f t="shared" si="14"/>
        <v>7503.91</v>
      </c>
      <c r="G375" s="32">
        <f t="shared" si="14"/>
        <v>161893.2</v>
      </c>
      <c r="H375" s="32">
        <f t="shared" si="14"/>
        <v>19967.4</v>
      </c>
      <c r="I375" s="32"/>
      <c r="J375" s="32"/>
      <c r="K375" s="32"/>
      <c r="L375" s="32">
        <f>SUM(L374+L360+L344)</f>
        <v>149364.51</v>
      </c>
      <c r="M375" s="32">
        <f>SUM(M374+M360+M344)</f>
        <v>194735.49</v>
      </c>
    </row>
    <row r="376" spans="1:13" s="29" customFormat="1" ht="21.75" thickTop="1">
      <c r="A376" s="16"/>
      <c r="B376" s="17"/>
      <c r="C376" s="17"/>
      <c r="D376" s="17"/>
      <c r="E376" s="13"/>
      <c r="F376" s="17"/>
      <c r="G376" s="17"/>
      <c r="H376" s="17"/>
      <c r="I376" s="17"/>
      <c r="J376" s="17"/>
      <c r="K376" s="17"/>
      <c r="L376" s="17"/>
      <c r="M376" s="13"/>
    </row>
    <row r="377" spans="1:13" s="29" customFormat="1" ht="21">
      <c r="A377" s="16"/>
      <c r="B377" s="17"/>
      <c r="C377" s="17"/>
      <c r="D377" s="17"/>
      <c r="E377" s="13"/>
      <c r="F377" s="17"/>
      <c r="G377" s="17"/>
      <c r="H377" s="17"/>
      <c r="I377" s="17"/>
      <c r="J377" s="17"/>
      <c r="K377" s="17"/>
      <c r="L377" s="17"/>
      <c r="M377" s="13"/>
    </row>
    <row r="378" spans="1:13" s="29" customFormat="1" ht="21">
      <c r="A378" s="16"/>
      <c r="B378" s="17"/>
      <c r="C378" s="17"/>
      <c r="D378" s="17"/>
      <c r="E378" s="13"/>
      <c r="F378" s="17"/>
      <c r="G378" s="17"/>
      <c r="H378" s="17"/>
      <c r="I378" s="17"/>
      <c r="J378" s="17"/>
      <c r="K378" s="17"/>
      <c r="L378" s="17"/>
      <c r="M378" s="13"/>
    </row>
    <row r="379" spans="1:13" s="29" customFormat="1" ht="21">
      <c r="A379" s="16"/>
      <c r="B379" s="17"/>
      <c r="C379" s="17"/>
      <c r="D379" s="17"/>
      <c r="E379" s="13"/>
      <c r="F379" s="17"/>
      <c r="G379" s="17"/>
      <c r="H379" s="17"/>
      <c r="I379" s="17"/>
      <c r="J379" s="17"/>
      <c r="K379" s="17"/>
      <c r="L379" s="17"/>
      <c r="M379" s="13"/>
    </row>
    <row r="380" spans="1:13" s="29" customFormat="1" ht="21">
      <c r="A380" s="16"/>
      <c r="B380" s="17"/>
      <c r="C380" s="17"/>
      <c r="D380" s="17"/>
      <c r="E380" s="13"/>
      <c r="F380" s="17"/>
      <c r="G380" s="17"/>
      <c r="H380" s="17"/>
      <c r="I380" s="17"/>
      <c r="J380" s="17"/>
      <c r="K380" s="17"/>
      <c r="L380" s="17"/>
      <c r="M380" s="13"/>
    </row>
    <row r="381" spans="1:13" s="29" customFormat="1" ht="21">
      <c r="A381" s="16"/>
      <c r="B381" s="17"/>
      <c r="C381" s="17"/>
      <c r="D381" s="17"/>
      <c r="E381" s="13"/>
      <c r="F381" s="17"/>
      <c r="G381" s="17"/>
      <c r="H381" s="17"/>
      <c r="I381" s="17"/>
      <c r="J381" s="17"/>
      <c r="K381" s="17"/>
      <c r="L381" s="17"/>
      <c r="M381" s="13"/>
    </row>
    <row r="382" spans="1:13" s="29" customFormat="1" ht="21">
      <c r="A382" s="16"/>
      <c r="B382" s="17"/>
      <c r="C382" s="17"/>
      <c r="D382" s="17"/>
      <c r="E382" s="13"/>
      <c r="F382" s="17"/>
      <c r="G382" s="17"/>
      <c r="H382" s="17"/>
      <c r="I382" s="17"/>
      <c r="J382" s="17"/>
      <c r="K382" s="17"/>
      <c r="L382" s="17"/>
      <c r="M382" s="13"/>
    </row>
    <row r="383" spans="1:13" s="29" customFormat="1" ht="21">
      <c r="A383" s="16"/>
      <c r="B383" s="17"/>
      <c r="C383" s="17"/>
      <c r="D383" s="17"/>
      <c r="E383" s="13"/>
      <c r="F383" s="17"/>
      <c r="G383" s="17"/>
      <c r="H383" s="17"/>
      <c r="I383" s="17"/>
      <c r="J383" s="17"/>
      <c r="K383" s="17"/>
      <c r="L383" s="17"/>
      <c r="M383" s="13"/>
    </row>
    <row r="384" spans="1:13" s="29" customFormat="1" ht="21">
      <c r="A384" s="16"/>
      <c r="B384" s="17"/>
      <c r="C384" s="17"/>
      <c r="D384" s="17"/>
      <c r="E384" s="13"/>
      <c r="F384" s="17"/>
      <c r="G384" s="17"/>
      <c r="H384" s="17"/>
      <c r="I384" s="17"/>
      <c r="J384" s="17"/>
      <c r="K384" s="17"/>
      <c r="L384" s="17"/>
      <c r="M384" s="13"/>
    </row>
    <row r="385" spans="1:13" s="29" customFormat="1" ht="21">
      <c r="A385" s="16"/>
      <c r="B385" s="17"/>
      <c r="C385" s="17"/>
      <c r="D385" s="17"/>
      <c r="E385" s="13"/>
      <c r="F385" s="17"/>
      <c r="G385" s="17"/>
      <c r="H385" s="17"/>
      <c r="I385" s="17"/>
      <c r="J385" s="17"/>
      <c r="K385" s="17"/>
      <c r="L385" s="17"/>
      <c r="M385" s="13"/>
    </row>
    <row r="386" spans="1:13" s="29" customFormat="1" ht="21">
      <c r="A386" s="16"/>
      <c r="B386" s="17"/>
      <c r="C386" s="17"/>
      <c r="D386" s="17"/>
      <c r="E386" s="13"/>
      <c r="F386" s="17"/>
      <c r="G386" s="17"/>
      <c r="H386" s="17"/>
      <c r="I386" s="17"/>
      <c r="J386" s="17"/>
      <c r="K386" s="17"/>
      <c r="L386" s="17"/>
      <c r="M386" s="13"/>
    </row>
    <row r="387" spans="1:13" s="29" customFormat="1" ht="21">
      <c r="A387" s="16"/>
      <c r="B387" s="17"/>
      <c r="C387" s="17"/>
      <c r="D387" s="17"/>
      <c r="E387" s="13"/>
      <c r="F387" s="17"/>
      <c r="G387" s="17"/>
      <c r="H387" s="17"/>
      <c r="I387" s="17"/>
      <c r="J387" s="17"/>
      <c r="K387" s="17"/>
      <c r="L387" s="17"/>
      <c r="M387" s="13"/>
    </row>
    <row r="388" spans="1:13" ht="26.25">
      <c r="A388" s="68" t="s">
        <v>42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</row>
    <row r="389" spans="1:13" ht="26.25">
      <c r="A389" s="74" t="s">
        <v>19</v>
      </c>
      <c r="B389" s="74"/>
      <c r="C389" s="74"/>
      <c r="D389" s="74"/>
      <c r="E389" s="74"/>
      <c r="F389" s="74"/>
      <c r="G389" s="74"/>
      <c r="H389" s="74"/>
      <c r="I389" s="74"/>
      <c r="J389" s="74"/>
      <c r="K389" s="74"/>
      <c r="L389" s="74"/>
      <c r="M389" s="74"/>
    </row>
    <row r="390" spans="1:13" ht="26.25">
      <c r="A390" s="26"/>
      <c r="B390" s="13"/>
      <c r="C390" s="13"/>
      <c r="D390" s="13"/>
      <c r="E390" s="13"/>
      <c r="F390" s="13"/>
      <c r="G390" s="13"/>
      <c r="H390" s="15"/>
      <c r="I390" s="13"/>
      <c r="J390" s="13"/>
      <c r="K390" s="13"/>
      <c r="L390" s="13"/>
      <c r="M390" s="14"/>
    </row>
    <row r="391" spans="1:13" ht="21">
      <c r="A391" s="66" t="s">
        <v>0</v>
      </c>
      <c r="B391" s="66" t="s">
        <v>1</v>
      </c>
      <c r="C391" s="66" t="s">
        <v>2</v>
      </c>
      <c r="D391" s="66" t="s">
        <v>3</v>
      </c>
      <c r="E391" s="66" t="s">
        <v>4</v>
      </c>
      <c r="F391" s="66" t="s">
        <v>212</v>
      </c>
      <c r="G391" s="66"/>
      <c r="H391" s="66"/>
      <c r="I391" s="66"/>
      <c r="J391" s="66"/>
      <c r="K391" s="66"/>
      <c r="L391" s="66" t="s">
        <v>5</v>
      </c>
      <c r="M391" s="66" t="s">
        <v>6</v>
      </c>
    </row>
    <row r="392" spans="1:13" ht="21.75" thickBot="1">
      <c r="A392" s="67"/>
      <c r="B392" s="67"/>
      <c r="C392" s="67"/>
      <c r="D392" s="67"/>
      <c r="E392" s="67"/>
      <c r="F392" s="20" t="s">
        <v>248</v>
      </c>
      <c r="G392" s="20" t="s">
        <v>249</v>
      </c>
      <c r="H392" s="20" t="s">
        <v>250</v>
      </c>
      <c r="I392" s="20" t="s">
        <v>251</v>
      </c>
      <c r="J392" s="20" t="s">
        <v>252</v>
      </c>
      <c r="K392" s="20" t="s">
        <v>253</v>
      </c>
      <c r="L392" s="67"/>
      <c r="M392" s="67"/>
    </row>
    <row r="393" spans="1:13" ht="21.75" thickTop="1">
      <c r="A393" s="22" t="s">
        <v>7</v>
      </c>
      <c r="B393" s="5"/>
      <c r="C393" s="5"/>
      <c r="D393" s="5"/>
      <c r="E393" s="5"/>
      <c r="F393" s="5"/>
      <c r="G393" s="5"/>
      <c r="H393" s="23"/>
      <c r="I393" s="5"/>
      <c r="J393" s="5"/>
      <c r="K393" s="5"/>
      <c r="L393" s="5"/>
      <c r="M393" s="7"/>
    </row>
    <row r="394" spans="1:13" ht="21">
      <c r="A394" s="49" t="s">
        <v>197</v>
      </c>
      <c r="B394" s="5"/>
      <c r="C394" s="5"/>
      <c r="D394" s="5"/>
      <c r="E394" s="5"/>
      <c r="F394" s="5"/>
      <c r="G394" s="5"/>
      <c r="H394" s="23"/>
      <c r="I394" s="5"/>
      <c r="J394" s="5"/>
      <c r="K394" s="5"/>
      <c r="L394" s="5"/>
      <c r="M394" s="7"/>
    </row>
    <row r="395" spans="1:13" ht="21">
      <c r="A395" s="5" t="s">
        <v>198</v>
      </c>
      <c r="B395" s="5">
        <v>30000</v>
      </c>
      <c r="C395" s="5"/>
      <c r="D395" s="5"/>
      <c r="E395" s="5">
        <f aca="true" t="shared" si="15" ref="E395:E400">B395+D395-C395</f>
        <v>30000</v>
      </c>
      <c r="F395" s="5">
        <v>0</v>
      </c>
      <c r="G395" s="5">
        <v>0</v>
      </c>
      <c r="H395" s="5">
        <v>0</v>
      </c>
      <c r="I395" s="5"/>
      <c r="J395" s="5"/>
      <c r="K395" s="5"/>
      <c r="L395" s="5">
        <v>0</v>
      </c>
      <c r="M395" s="7">
        <f aca="true" t="shared" si="16" ref="M395:M400">E395-(SUM(F395:K395))</f>
        <v>30000</v>
      </c>
    </row>
    <row r="396" spans="1:13" ht="21">
      <c r="A396" s="5" t="s">
        <v>199</v>
      </c>
      <c r="B396" s="5">
        <v>20000</v>
      </c>
      <c r="C396" s="5"/>
      <c r="D396" s="5"/>
      <c r="E396" s="5">
        <f t="shared" si="15"/>
        <v>20000</v>
      </c>
      <c r="F396" s="5">
        <v>0</v>
      </c>
      <c r="G396" s="5">
        <v>0</v>
      </c>
      <c r="H396" s="5">
        <v>0</v>
      </c>
      <c r="I396" s="5"/>
      <c r="J396" s="5"/>
      <c r="K396" s="5"/>
      <c r="L396" s="5">
        <v>0</v>
      </c>
      <c r="M396" s="7">
        <f t="shared" si="16"/>
        <v>20000</v>
      </c>
    </row>
    <row r="397" spans="1:13" ht="21">
      <c r="A397" s="5" t="s">
        <v>200</v>
      </c>
      <c r="B397" s="5">
        <v>50000</v>
      </c>
      <c r="C397" s="5"/>
      <c r="D397" s="5"/>
      <c r="E397" s="5">
        <f t="shared" si="15"/>
        <v>50000</v>
      </c>
      <c r="F397" s="5">
        <v>0</v>
      </c>
      <c r="G397" s="5">
        <v>0</v>
      </c>
      <c r="H397" s="5">
        <v>0</v>
      </c>
      <c r="I397" s="5"/>
      <c r="J397" s="5"/>
      <c r="K397" s="5"/>
      <c r="L397" s="5">
        <v>0</v>
      </c>
      <c r="M397" s="7">
        <f t="shared" si="16"/>
        <v>50000</v>
      </c>
    </row>
    <row r="398" spans="1:13" ht="21">
      <c r="A398" s="5" t="s">
        <v>201</v>
      </c>
      <c r="B398" s="5">
        <v>100000</v>
      </c>
      <c r="C398" s="5"/>
      <c r="D398" s="5"/>
      <c r="E398" s="5">
        <f t="shared" si="15"/>
        <v>100000</v>
      </c>
      <c r="F398" s="5">
        <v>0</v>
      </c>
      <c r="G398" s="5">
        <v>19000</v>
      </c>
      <c r="H398" s="5">
        <v>0</v>
      </c>
      <c r="I398" s="5"/>
      <c r="J398" s="5"/>
      <c r="K398" s="5"/>
      <c r="L398" s="5">
        <f>SUM(F398:K398)</f>
        <v>19000</v>
      </c>
      <c r="M398" s="7">
        <f t="shared" si="16"/>
        <v>81000</v>
      </c>
    </row>
    <row r="399" spans="1:13" ht="21">
      <c r="A399" s="5" t="s">
        <v>202</v>
      </c>
      <c r="B399" s="5">
        <v>100000</v>
      </c>
      <c r="C399" s="5"/>
      <c r="D399" s="5"/>
      <c r="E399" s="5">
        <f t="shared" si="15"/>
        <v>100000</v>
      </c>
      <c r="F399" s="5">
        <v>0</v>
      </c>
      <c r="G399" s="5">
        <v>30000</v>
      </c>
      <c r="H399" s="5">
        <v>0</v>
      </c>
      <c r="I399" s="5"/>
      <c r="J399" s="5"/>
      <c r="K399" s="5"/>
      <c r="L399" s="5">
        <f>SUM(F399:K399)</f>
        <v>30000</v>
      </c>
      <c r="M399" s="7">
        <f t="shared" si="16"/>
        <v>70000</v>
      </c>
    </row>
    <row r="400" spans="1:13" s="29" customFormat="1" ht="21.75" thickBot="1">
      <c r="A400" s="9" t="s">
        <v>22</v>
      </c>
      <c r="B400" s="10">
        <f>SUM(B395:B399)</f>
        <v>300000</v>
      </c>
      <c r="C400" s="10"/>
      <c r="D400" s="10"/>
      <c r="E400" s="10">
        <f t="shared" si="15"/>
        <v>300000</v>
      </c>
      <c r="F400" s="10">
        <f aca="true" t="shared" si="17" ref="F400:L400">SUM(F397:F399)</f>
        <v>0</v>
      </c>
      <c r="G400" s="10">
        <f t="shared" si="17"/>
        <v>49000</v>
      </c>
      <c r="H400" s="10">
        <f>SUM(H397:H399)</f>
        <v>0</v>
      </c>
      <c r="I400" s="10"/>
      <c r="J400" s="10"/>
      <c r="K400" s="10"/>
      <c r="L400" s="10">
        <f t="shared" si="17"/>
        <v>49000</v>
      </c>
      <c r="M400" s="12">
        <f t="shared" si="16"/>
        <v>251000</v>
      </c>
    </row>
    <row r="401" spans="1:13" ht="21.75" thickTop="1">
      <c r="A401" s="13"/>
      <c r="B401" s="13"/>
      <c r="C401" s="13"/>
      <c r="D401" s="13"/>
      <c r="E401" s="13"/>
      <c r="F401" s="45"/>
      <c r="G401" s="13"/>
      <c r="H401" s="13"/>
      <c r="I401" s="13"/>
      <c r="J401" s="13"/>
      <c r="K401" s="13"/>
      <c r="L401" s="13"/>
      <c r="M401" s="14"/>
    </row>
    <row r="402" spans="1:13" ht="21">
      <c r="A402" s="13"/>
      <c r="B402" s="13"/>
      <c r="C402" s="13"/>
      <c r="D402" s="13"/>
      <c r="E402" s="13"/>
      <c r="F402" s="45"/>
      <c r="G402" s="13"/>
      <c r="H402" s="13"/>
      <c r="I402" s="13"/>
      <c r="J402" s="13"/>
      <c r="K402" s="13"/>
      <c r="L402" s="13"/>
      <c r="M402" s="14"/>
    </row>
    <row r="403" spans="1:13" ht="21">
      <c r="A403" s="13"/>
      <c r="B403" s="13"/>
      <c r="C403" s="13"/>
      <c r="D403" s="13"/>
      <c r="E403" s="13"/>
      <c r="F403" s="45"/>
      <c r="G403" s="13"/>
      <c r="H403" s="13"/>
      <c r="I403" s="13"/>
      <c r="J403" s="13"/>
      <c r="K403" s="13"/>
      <c r="L403" s="13"/>
      <c r="M403" s="14"/>
    </row>
    <row r="404" spans="1:13" s="52" customFormat="1" ht="21">
      <c r="A404" s="16"/>
      <c r="B404" s="17"/>
      <c r="C404" s="17"/>
      <c r="D404" s="17"/>
      <c r="E404" s="13"/>
      <c r="F404" s="17"/>
      <c r="G404" s="17"/>
      <c r="H404" s="17"/>
      <c r="I404" s="17"/>
      <c r="J404" s="17"/>
      <c r="K404" s="17"/>
      <c r="L404" s="17"/>
      <c r="M404" s="13"/>
    </row>
    <row r="405" spans="1:13" ht="26.25">
      <c r="A405" s="68" t="s">
        <v>42</v>
      </c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</row>
    <row r="406" spans="1:13" ht="26.25">
      <c r="A406" s="68" t="s">
        <v>203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</row>
    <row r="407" ht="26.25">
      <c r="A407" s="1"/>
    </row>
    <row r="408" spans="1:13" ht="21">
      <c r="A408" s="66" t="s">
        <v>0</v>
      </c>
      <c r="B408" s="66" t="s">
        <v>1</v>
      </c>
      <c r="C408" s="66" t="s">
        <v>2</v>
      </c>
      <c r="D408" s="66" t="s">
        <v>3</v>
      </c>
      <c r="E408" s="66" t="s">
        <v>4</v>
      </c>
      <c r="F408" s="66" t="s">
        <v>212</v>
      </c>
      <c r="G408" s="66"/>
      <c r="H408" s="66"/>
      <c r="I408" s="66"/>
      <c r="J408" s="66"/>
      <c r="K408" s="66"/>
      <c r="L408" s="66" t="s">
        <v>5</v>
      </c>
      <c r="M408" s="66" t="s">
        <v>6</v>
      </c>
    </row>
    <row r="409" spans="1:13" ht="21.75" thickBot="1">
      <c r="A409" s="67"/>
      <c r="B409" s="67"/>
      <c r="C409" s="67"/>
      <c r="D409" s="67"/>
      <c r="E409" s="67"/>
      <c r="F409" s="20" t="s">
        <v>248</v>
      </c>
      <c r="G409" s="20" t="s">
        <v>249</v>
      </c>
      <c r="H409" s="20" t="s">
        <v>250</v>
      </c>
      <c r="I409" s="20" t="s">
        <v>251</v>
      </c>
      <c r="J409" s="20" t="s">
        <v>252</v>
      </c>
      <c r="K409" s="20" t="s">
        <v>253</v>
      </c>
      <c r="L409" s="67"/>
      <c r="M409" s="67"/>
    </row>
    <row r="410" spans="1:13" ht="21.75" thickTop="1">
      <c r="A410" s="22" t="s">
        <v>7</v>
      </c>
      <c r="B410" s="5"/>
      <c r="C410" s="5"/>
      <c r="D410" s="5"/>
      <c r="E410" s="5"/>
      <c r="F410" s="5"/>
      <c r="G410" s="5"/>
      <c r="H410" s="23"/>
      <c r="I410" s="5"/>
      <c r="J410" s="5"/>
      <c r="K410" s="5"/>
      <c r="L410" s="5"/>
      <c r="M410" s="7"/>
    </row>
    <row r="411" spans="1:13" ht="21">
      <c r="A411" s="5" t="s">
        <v>204</v>
      </c>
      <c r="B411" s="5"/>
      <c r="C411" s="5"/>
      <c r="D411" s="5"/>
      <c r="E411" s="5"/>
      <c r="F411" s="5"/>
      <c r="G411" s="5"/>
      <c r="H411" s="23"/>
      <c r="I411" s="5"/>
      <c r="J411" s="5"/>
      <c r="K411" s="5"/>
      <c r="L411" s="5"/>
      <c r="M411" s="7"/>
    </row>
    <row r="412" spans="1:13" ht="21">
      <c r="A412" s="5" t="s">
        <v>205</v>
      </c>
      <c r="B412" s="5">
        <v>150000</v>
      </c>
      <c r="C412" s="5"/>
      <c r="D412" s="5"/>
      <c r="E412" s="5">
        <f>B412+D412-C412</f>
        <v>150000</v>
      </c>
      <c r="F412" s="5">
        <v>0</v>
      </c>
      <c r="G412" s="5">
        <v>5000</v>
      </c>
      <c r="H412" s="5">
        <v>0</v>
      </c>
      <c r="I412" s="5"/>
      <c r="J412" s="5"/>
      <c r="K412" s="5"/>
      <c r="L412" s="5">
        <f>SUM(F412:K412)</f>
        <v>5000</v>
      </c>
      <c r="M412" s="7">
        <f>E412-(SUM(F412:K412))</f>
        <v>145000</v>
      </c>
    </row>
    <row r="413" spans="1:13" s="29" customFormat="1" ht="21.75" thickBot="1">
      <c r="A413" s="9" t="s">
        <v>210</v>
      </c>
      <c r="B413" s="10">
        <f>SUM(B412)</f>
        <v>150000</v>
      </c>
      <c r="C413" s="10"/>
      <c r="D413" s="10"/>
      <c r="E413" s="10">
        <f>SUM(E412)</f>
        <v>150000</v>
      </c>
      <c r="F413" s="10">
        <f>SUM(F412)</f>
        <v>0</v>
      </c>
      <c r="G413" s="10">
        <f>SUM(G412)</f>
        <v>5000</v>
      </c>
      <c r="H413" s="10">
        <f>SUM(H412)</f>
        <v>0</v>
      </c>
      <c r="I413" s="10"/>
      <c r="J413" s="10"/>
      <c r="K413" s="10"/>
      <c r="L413" s="10">
        <f>SUM(L412)</f>
        <v>5000</v>
      </c>
      <c r="M413" s="10">
        <f>SUM(M412)</f>
        <v>145000</v>
      </c>
    </row>
    <row r="414" spans="1:13" ht="27" thickTop="1">
      <c r="A414" s="68" t="s">
        <v>42</v>
      </c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</row>
    <row r="415" spans="1:13" ht="26.25">
      <c r="A415" s="68" t="s">
        <v>206</v>
      </c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</row>
    <row r="416" spans="1:13" ht="26.25">
      <c r="A416" s="68"/>
      <c r="B416" s="68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</row>
    <row r="417" spans="1:13" ht="21">
      <c r="A417" s="66" t="s">
        <v>0</v>
      </c>
      <c r="B417" s="66" t="s">
        <v>1</v>
      </c>
      <c r="C417" s="66" t="s">
        <v>2</v>
      </c>
      <c r="D417" s="66" t="s">
        <v>3</v>
      </c>
      <c r="E417" s="66" t="s">
        <v>4</v>
      </c>
      <c r="F417" s="66" t="s">
        <v>212</v>
      </c>
      <c r="G417" s="66"/>
      <c r="H417" s="66"/>
      <c r="I417" s="66"/>
      <c r="J417" s="66"/>
      <c r="K417" s="66"/>
      <c r="L417" s="66" t="s">
        <v>5</v>
      </c>
      <c r="M417" s="66" t="s">
        <v>6</v>
      </c>
    </row>
    <row r="418" spans="1:13" ht="21.75" thickBot="1">
      <c r="A418" s="67"/>
      <c r="B418" s="67"/>
      <c r="C418" s="67"/>
      <c r="D418" s="67"/>
      <c r="E418" s="67"/>
      <c r="F418" s="20" t="s">
        <v>248</v>
      </c>
      <c r="G418" s="20" t="s">
        <v>249</v>
      </c>
      <c r="H418" s="20" t="s">
        <v>250</v>
      </c>
      <c r="I418" s="20" t="s">
        <v>251</v>
      </c>
      <c r="J418" s="20" t="s">
        <v>252</v>
      </c>
      <c r="K418" s="20" t="s">
        <v>253</v>
      </c>
      <c r="L418" s="67"/>
      <c r="M418" s="67"/>
    </row>
    <row r="419" spans="1:13" ht="21.75" thickTop="1">
      <c r="A419" s="22" t="s">
        <v>7</v>
      </c>
      <c r="B419" s="5"/>
      <c r="C419" s="5"/>
      <c r="D419" s="5"/>
      <c r="E419" s="5"/>
      <c r="F419" s="5"/>
      <c r="G419" s="5"/>
      <c r="H419" s="23"/>
      <c r="I419" s="5"/>
      <c r="J419" s="5"/>
      <c r="K419" s="5"/>
      <c r="L419" s="5"/>
      <c r="M419" s="7"/>
    </row>
    <row r="420" spans="1:13" ht="21">
      <c r="A420" s="5" t="s">
        <v>207</v>
      </c>
      <c r="B420" s="5"/>
      <c r="C420" s="5"/>
      <c r="D420" s="5"/>
      <c r="E420" s="5"/>
      <c r="F420" s="5"/>
      <c r="G420" s="5"/>
      <c r="H420" s="23"/>
      <c r="I420" s="5"/>
      <c r="J420" s="5"/>
      <c r="K420" s="5"/>
      <c r="L420" s="5"/>
      <c r="M420" s="7"/>
    </row>
    <row r="421" spans="1:13" ht="21">
      <c r="A421" s="5" t="s">
        <v>208</v>
      </c>
      <c r="B421" s="5">
        <v>100000</v>
      </c>
      <c r="C421" s="5"/>
      <c r="D421" s="5"/>
      <c r="E421" s="5">
        <f>B421+D421-C421</f>
        <v>100000</v>
      </c>
      <c r="F421" s="5">
        <v>0</v>
      </c>
      <c r="G421" s="5">
        <v>0</v>
      </c>
      <c r="H421" s="5">
        <v>0</v>
      </c>
      <c r="I421" s="5"/>
      <c r="J421" s="5"/>
      <c r="K421" s="5"/>
      <c r="L421" s="5">
        <v>0</v>
      </c>
      <c r="M421" s="7">
        <f>E421-(SUM(F421:K421))</f>
        <v>100000</v>
      </c>
    </row>
    <row r="422" spans="1:13" s="29" customFormat="1" ht="21">
      <c r="A422" s="9" t="s">
        <v>209</v>
      </c>
      <c r="B422" s="8">
        <f>SUM(B421)</f>
        <v>100000</v>
      </c>
      <c r="C422" s="8"/>
      <c r="D422" s="8"/>
      <c r="E422" s="8">
        <f>SUM(E421)</f>
        <v>100000</v>
      </c>
      <c r="F422" s="8">
        <f>SUM(F421)</f>
        <v>0</v>
      </c>
      <c r="G422" s="8">
        <f>SUM(G421)</f>
        <v>0</v>
      </c>
      <c r="H422" s="8">
        <f>SUM(H421)</f>
        <v>0</v>
      </c>
      <c r="I422" s="8"/>
      <c r="J422" s="8"/>
      <c r="K422" s="8"/>
      <c r="L422" s="8">
        <f>SUM(L421)</f>
        <v>0</v>
      </c>
      <c r="M422" s="8">
        <f>SUM(M421)</f>
        <v>100000</v>
      </c>
    </row>
    <row r="423" spans="1:13" s="29" customFormat="1" ht="21.75" thickBot="1">
      <c r="A423" s="9" t="s">
        <v>8</v>
      </c>
      <c r="B423" s="10">
        <f>SUM(B422+B413+B400+B375+B321+B304)</f>
        <v>28671710</v>
      </c>
      <c r="C423" s="10">
        <v>28440</v>
      </c>
      <c r="D423" s="10">
        <f>SUM(D422+D413+D400+D375+D321+D304)</f>
        <v>462000</v>
      </c>
      <c r="E423" s="10">
        <f>SUM(B423+D423-C423)</f>
        <v>29105270</v>
      </c>
      <c r="F423" s="11">
        <f>SUM(F422+F413+F400+F375+F321+F304)</f>
        <v>2195160.09</v>
      </c>
      <c r="G423" s="11">
        <f>SUM(G422+G413+G400+G375+G321+G304)</f>
        <v>3301543.0700000003</v>
      </c>
      <c r="H423" s="11">
        <f>SUM(H422+H413+H400+H375+H321+H304)</f>
        <v>1078997.4</v>
      </c>
      <c r="I423" s="10"/>
      <c r="J423" s="11"/>
      <c r="K423" s="11"/>
      <c r="L423" s="10">
        <f>SUM(F423:K423)</f>
        <v>6575700.5600000005</v>
      </c>
      <c r="M423" s="11">
        <f>SUM(E423-L423)</f>
        <v>22529569.439999998</v>
      </c>
    </row>
    <row r="424" ht="21.75" thickTop="1"/>
    <row r="428" spans="1:13" s="29" customFormat="1" ht="21">
      <c r="A428" s="16"/>
      <c r="B428" s="17"/>
      <c r="C428" s="17"/>
      <c r="D428" s="17"/>
      <c r="E428" s="17"/>
      <c r="F428" s="17"/>
      <c r="G428" s="17"/>
      <c r="H428" s="17"/>
      <c r="I428" s="46"/>
      <c r="J428" s="17"/>
      <c r="K428" s="46"/>
      <c r="L428" s="17"/>
      <c r="M428" s="17"/>
    </row>
    <row r="429" spans="1:13" s="29" customFormat="1" ht="21">
      <c r="A429" s="16"/>
      <c r="B429" s="17"/>
      <c r="C429" s="17"/>
      <c r="D429" s="17"/>
      <c r="E429" s="17"/>
      <c r="F429" s="17"/>
      <c r="G429" s="17"/>
      <c r="H429" s="17"/>
      <c r="I429" s="46"/>
      <c r="J429" s="17"/>
      <c r="K429" s="46"/>
      <c r="L429" s="17"/>
      <c r="M429" s="17"/>
    </row>
    <row r="430" spans="1:13" s="29" customFormat="1" ht="21">
      <c r="A430" s="16"/>
      <c r="B430" s="17"/>
      <c r="C430" s="17"/>
      <c r="D430" s="17"/>
      <c r="E430" s="17"/>
      <c r="F430" s="17"/>
      <c r="G430" s="17"/>
      <c r="H430" s="17"/>
      <c r="I430" s="46"/>
      <c r="J430" s="17"/>
      <c r="K430" s="46"/>
      <c r="L430" s="17"/>
      <c r="M430" s="17"/>
    </row>
    <row r="431" spans="1:13" s="29" customFormat="1" ht="21">
      <c r="A431" s="16"/>
      <c r="B431" s="17"/>
      <c r="C431" s="17"/>
      <c r="D431" s="17"/>
      <c r="E431" s="17"/>
      <c r="F431" s="17"/>
      <c r="G431" s="17"/>
      <c r="H431" s="17"/>
      <c r="I431" s="46"/>
      <c r="J431" s="17"/>
      <c r="K431" s="46"/>
      <c r="L431" s="17"/>
      <c r="M431" s="17"/>
    </row>
    <row r="432" spans="1:13" s="29" customFormat="1" ht="21">
      <c r="A432" s="16"/>
      <c r="B432" s="17"/>
      <c r="C432" s="17"/>
      <c r="D432" s="17"/>
      <c r="E432" s="17"/>
      <c r="F432" s="17"/>
      <c r="G432" s="17"/>
      <c r="H432" s="17"/>
      <c r="I432" s="46"/>
      <c r="J432" s="17"/>
      <c r="K432" s="46"/>
      <c r="L432" s="17"/>
      <c r="M432" s="17"/>
    </row>
    <row r="433" spans="1:13" s="29" customFormat="1" ht="21">
      <c r="A433" s="16"/>
      <c r="B433" s="17"/>
      <c r="C433" s="17"/>
      <c r="D433" s="17"/>
      <c r="E433" s="17"/>
      <c r="F433" s="17"/>
      <c r="G433" s="17"/>
      <c r="H433" s="17"/>
      <c r="I433" s="46"/>
      <c r="J433" s="17"/>
      <c r="K433" s="46"/>
      <c r="L433" s="17"/>
      <c r="M433" s="17"/>
    </row>
    <row r="434" spans="1:13" s="29" customFormat="1" ht="21">
      <c r="A434" s="16"/>
      <c r="B434" s="17"/>
      <c r="C434" s="17"/>
      <c r="D434" s="17"/>
      <c r="E434" s="17"/>
      <c r="F434" s="17"/>
      <c r="G434" s="17"/>
      <c r="H434" s="17"/>
      <c r="I434" s="46"/>
      <c r="J434" s="17"/>
      <c r="K434" s="46"/>
      <c r="L434" s="17"/>
      <c r="M434" s="17"/>
    </row>
    <row r="435" spans="1:13" ht="21">
      <c r="A435" s="13"/>
      <c r="B435" s="13"/>
      <c r="C435" s="13"/>
      <c r="D435" s="13"/>
      <c r="E435" s="13"/>
      <c r="F435" s="45"/>
      <c r="G435" s="13"/>
      <c r="H435" s="13"/>
      <c r="I435" s="13"/>
      <c r="J435" s="13"/>
      <c r="K435" s="13"/>
      <c r="L435" s="13"/>
      <c r="M435" s="14"/>
    </row>
  </sheetData>
  <sheetProtection/>
  <mergeCells count="182">
    <mergeCell ref="C417:C418"/>
    <mergeCell ref="D417:D418"/>
    <mergeCell ref="F280:K280"/>
    <mergeCell ref="L280:L281"/>
    <mergeCell ref="M280:M281"/>
    <mergeCell ref="A416:M416"/>
    <mergeCell ref="E417:E418"/>
    <mergeCell ref="F417:K417"/>
    <mergeCell ref="L417:L418"/>
    <mergeCell ref="M417:M418"/>
    <mergeCell ref="A417:A418"/>
    <mergeCell ref="B417:B418"/>
    <mergeCell ref="F251:K251"/>
    <mergeCell ref="L251:L252"/>
    <mergeCell ref="M251:M252"/>
    <mergeCell ref="A278:M278"/>
    <mergeCell ref="A279:M279"/>
    <mergeCell ref="A280:A281"/>
    <mergeCell ref="B280:B281"/>
    <mergeCell ref="C280:C281"/>
    <mergeCell ref="F221:K221"/>
    <mergeCell ref="L221:L222"/>
    <mergeCell ref="M221:M222"/>
    <mergeCell ref="A249:M249"/>
    <mergeCell ref="A250:M250"/>
    <mergeCell ref="A251:A252"/>
    <mergeCell ref="B251:B252"/>
    <mergeCell ref="C251:C252"/>
    <mergeCell ref="F364:K364"/>
    <mergeCell ref="L364:L365"/>
    <mergeCell ref="M364:M365"/>
    <mergeCell ref="A219:M219"/>
    <mergeCell ref="A220:M220"/>
    <mergeCell ref="A221:A222"/>
    <mergeCell ref="B221:B222"/>
    <mergeCell ref="C221:C222"/>
    <mergeCell ref="D280:D281"/>
    <mergeCell ref="E280:E281"/>
    <mergeCell ref="F310:K310"/>
    <mergeCell ref="L310:L311"/>
    <mergeCell ref="M310:M311"/>
    <mergeCell ref="A361:M361"/>
    <mergeCell ref="M337:M338"/>
    <mergeCell ref="A337:A338"/>
    <mergeCell ref="B337:B338"/>
    <mergeCell ref="C337:C338"/>
    <mergeCell ref="F337:K337"/>
    <mergeCell ref="L337:L338"/>
    <mergeCell ref="D221:D222"/>
    <mergeCell ref="E221:E222"/>
    <mergeCell ref="D251:D252"/>
    <mergeCell ref="E251:E252"/>
    <mergeCell ref="D337:D338"/>
    <mergeCell ref="E337:E338"/>
    <mergeCell ref="A414:M414"/>
    <mergeCell ref="A415:M415"/>
    <mergeCell ref="A191:M191"/>
    <mergeCell ref="A192:A193"/>
    <mergeCell ref="B192:B193"/>
    <mergeCell ref="C192:C193"/>
    <mergeCell ref="D192:D193"/>
    <mergeCell ref="E192:E193"/>
    <mergeCell ref="F192:K192"/>
    <mergeCell ref="L192:L193"/>
    <mergeCell ref="F391:K391"/>
    <mergeCell ref="L391:L392"/>
    <mergeCell ref="E391:E392"/>
    <mergeCell ref="A388:M388"/>
    <mergeCell ref="A362:M362"/>
    <mergeCell ref="A364:A365"/>
    <mergeCell ref="B364:B365"/>
    <mergeCell ref="C364:C365"/>
    <mergeCell ref="D364:D365"/>
    <mergeCell ref="E364:E365"/>
    <mergeCell ref="A408:A409"/>
    <mergeCell ref="B408:B409"/>
    <mergeCell ref="C408:C409"/>
    <mergeCell ref="D408:D409"/>
    <mergeCell ref="B310:B311"/>
    <mergeCell ref="C310:C311"/>
    <mergeCell ref="B391:B392"/>
    <mergeCell ref="C391:C392"/>
    <mergeCell ref="D391:D392"/>
    <mergeCell ref="D310:D311"/>
    <mergeCell ref="E310:E311"/>
    <mergeCell ref="A405:M405"/>
    <mergeCell ref="A391:A392"/>
    <mergeCell ref="A136:M136"/>
    <mergeCell ref="A137:M137"/>
    <mergeCell ref="A335:M335"/>
    <mergeCell ref="A334:M334"/>
    <mergeCell ref="M192:M193"/>
    <mergeCell ref="A307:M307"/>
    <mergeCell ref="A309:M309"/>
    <mergeCell ref="A310:A311"/>
    <mergeCell ref="A190:M190"/>
    <mergeCell ref="L58:L59"/>
    <mergeCell ref="E408:E409"/>
    <mergeCell ref="F408:K408"/>
    <mergeCell ref="L408:L409"/>
    <mergeCell ref="A308:M308"/>
    <mergeCell ref="M408:M409"/>
    <mergeCell ref="A406:M406"/>
    <mergeCell ref="A389:M389"/>
    <mergeCell ref="F5:K5"/>
    <mergeCell ref="M5:M6"/>
    <mergeCell ref="M391:M392"/>
    <mergeCell ref="A55:M55"/>
    <mergeCell ref="A56:M56"/>
    <mergeCell ref="A58:A59"/>
    <mergeCell ref="B58:B59"/>
    <mergeCell ref="C58:C59"/>
    <mergeCell ref="D58:D59"/>
    <mergeCell ref="E58:E59"/>
    <mergeCell ref="C32:C33"/>
    <mergeCell ref="L32:L33"/>
    <mergeCell ref="D32:D33"/>
    <mergeCell ref="A2:M2"/>
    <mergeCell ref="A3:M3"/>
    <mergeCell ref="A5:A6"/>
    <mergeCell ref="B5:B6"/>
    <mergeCell ref="C5:C6"/>
    <mergeCell ref="D5:D6"/>
    <mergeCell ref="E5:E6"/>
    <mergeCell ref="D112:D113"/>
    <mergeCell ref="L5:L6"/>
    <mergeCell ref="A82:M82"/>
    <mergeCell ref="A83:M83"/>
    <mergeCell ref="A85:A86"/>
    <mergeCell ref="M112:M113"/>
    <mergeCell ref="E112:E113"/>
    <mergeCell ref="F112:K112"/>
    <mergeCell ref="M58:M59"/>
    <mergeCell ref="A110:M110"/>
    <mergeCell ref="L112:L113"/>
    <mergeCell ref="F58:K58"/>
    <mergeCell ref="A109:M109"/>
    <mergeCell ref="B85:B86"/>
    <mergeCell ref="C85:C86"/>
    <mergeCell ref="D85:D86"/>
    <mergeCell ref="E85:E86"/>
    <mergeCell ref="A112:A113"/>
    <mergeCell ref="B112:B113"/>
    <mergeCell ref="C112:C113"/>
    <mergeCell ref="E32:E33"/>
    <mergeCell ref="F32:K32"/>
    <mergeCell ref="A16:M16"/>
    <mergeCell ref="A17:M17"/>
    <mergeCell ref="A19:A20"/>
    <mergeCell ref="B19:B20"/>
    <mergeCell ref="C19:C20"/>
    <mergeCell ref="D19:D20"/>
    <mergeCell ref="E19:E20"/>
    <mergeCell ref="F19:K19"/>
    <mergeCell ref="L19:L20"/>
    <mergeCell ref="M19:M20"/>
    <mergeCell ref="F85:K85"/>
    <mergeCell ref="L85:L86"/>
    <mergeCell ref="M85:M86"/>
    <mergeCell ref="A29:M29"/>
    <mergeCell ref="A30:M30"/>
    <mergeCell ref="A32:A33"/>
    <mergeCell ref="B32:B33"/>
    <mergeCell ref="M32:M33"/>
    <mergeCell ref="L139:L140"/>
    <mergeCell ref="M139:M140"/>
    <mergeCell ref="A163:M163"/>
    <mergeCell ref="A164:M164"/>
    <mergeCell ref="C139:C140"/>
    <mergeCell ref="D139:D140"/>
    <mergeCell ref="E139:E140"/>
    <mergeCell ref="F139:K139"/>
    <mergeCell ref="A139:A140"/>
    <mergeCell ref="B139:B140"/>
    <mergeCell ref="E166:E167"/>
    <mergeCell ref="F166:K166"/>
    <mergeCell ref="L166:L167"/>
    <mergeCell ref="M166:M167"/>
    <mergeCell ref="A166:A167"/>
    <mergeCell ref="B166:B167"/>
    <mergeCell ref="C166:C167"/>
    <mergeCell ref="D166:D167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  Phlangsorn</cp:lastModifiedBy>
  <cp:lastPrinted>2012-04-05T07:03:20Z</cp:lastPrinted>
  <dcterms:created xsi:type="dcterms:W3CDTF">2006-06-20T08:19:21Z</dcterms:created>
  <dcterms:modified xsi:type="dcterms:W3CDTF">2012-05-02T04:07:11Z</dcterms:modified>
  <cp:category/>
  <cp:version/>
  <cp:contentType/>
  <cp:contentStatus/>
</cp:coreProperties>
</file>