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4955" windowHeight="718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<sst xmlns="http://schemas.openxmlformats.org/spreadsheetml/2006/main" count="697" uniqueCount="302">
  <si>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</si>
  <si>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</si>
  <si>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</si>
  <si>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</si>
  <si>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</si>
  <si>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</si>
  <si>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</si>
  <si>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</si>
  <si>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</si>
  <si>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</si>
  <si>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</si>
  <si>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</si>
  <si>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</si>
  <si>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</si>
  <si>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</si>
  <si>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</si>
  <si>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</si>
  <si>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</si>
  <si>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</si>
  <si>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</si>
  <si>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</si>
  <si>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</si>
  <si>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</si>
  <si>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</si>
  <si>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</si>
  <si>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</si>
  <si>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</si>
  <si>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</si>
  <si>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 หมวดค่าตอบแทน ใช้สอยและวัสดุ</t>
  </si>
  <si>
    <t>1.1 สำนักงานเลขานุการคณะสังคมศาสตร์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</si>
  <si>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</si>
  <si>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</si>
  <si>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</si>
  <si>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</si>
  <si>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2. โครงการพัฒนาคุณภาพการศึกษา</t>
  </si>
  <si>
    <t>3. โครงการบริหารพัฒนาบุคลากร</t>
  </si>
  <si>
    <t>4. โครงการพัฒนาคุณภาพองค์กร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</si>
  <si>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</si>
  <si>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</si>
  <si>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</si>
  <si>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</si>
  <si>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</si>
  <si>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</si>
  <si>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 เงินอุดหนุน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</si>
  <si>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</si>
  <si>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</si>
  <si>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</si>
  <si>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</si>
  <si>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</si>
  <si>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</si>
  <si>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</si>
  <si>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</si>
  <si>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</si>
  <si>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</si>
  <si>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</si>
  <si>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</si>
  <si>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</si>
  <si>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>1) งานสนับสนุนการจัดการศึกษา</t>
  </si>
  <si>
    <t>รวมหมวดค่าตอบแทน ใช้สอยและวัสดุ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</si>
  <si>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</si>
  <si>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</si>
  <si>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</si>
  <si>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</si>
  <si>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</si>
  <si>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</si>
  <si>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</si>
  <si>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</si>
  <si>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</si>
  <si>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</si>
  <si>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</si>
  <si>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</si>
  <si>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รวมโครงการบริหารพัฒนาบุคลากร</t>
  </si>
  <si>
    <t>รวมโครงการพัฒนาคุณภาพองค์กร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</si>
  <si>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</si>
  <si>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</si>
  <si>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</si>
  <si>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</si>
  <si>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</si>
  <si>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</si>
  <si>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</si>
  <si>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</si>
  <si>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</si>
  <si>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</si>
  <si>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</si>
  <si>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2) โครงการบริหารพัฒนาบุคลากร</t>
  </si>
  <si>
    <t>1) โครงการบริหารพัฒนาบุคลากร</t>
  </si>
  <si>
    <t>2) โครงการสนับสนุนการประชาสัมพันธ์</t>
  </si>
  <si>
    <t>1) ค่าจ้างชั่วคราวรายเดือน</t>
  </si>
  <si>
    <t>2.2 ค่ารับรองและพิธีการ</t>
  </si>
  <si>
    <t>2.3 เงินประกันสังคม</t>
  </si>
  <si>
    <t>1.1 โครงการศึกษาดูงาน</t>
  </si>
  <si>
    <t>1) โครงการกิจกรรมเพื่อพัฒนานิสิต</t>
  </si>
  <si>
    <t>1.9 โครงการนิสิตสัมพันธ์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</si>
  <si>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</si>
  <si>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</si>
  <si>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โครงการบริการวิชาการแก่สังคม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</si>
  <si>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</si>
  <si>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</si>
  <si>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โครงการเสวนาวิชาการ สัง-มา เสวนาวิชาการ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</si>
  <si>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</si>
  <si>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</si>
  <si>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</si>
  <si>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</si>
  <si>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</si>
  <si>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</si>
  <si>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</si>
  <si>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</si>
  <si>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</si>
  <si>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</si>
  <si>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</si>
  <si>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</si>
  <si>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</si>
  <si>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</si>
  <si>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</si>
  <si>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</si>
  <si>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</si>
  <si>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</si>
  <si>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</si>
  <si>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</si>
  <si>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</si>
  <si>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</si>
  <si>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</si>
  <si>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</si>
  <si>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</si>
  <si>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</si>
  <si>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 xml:space="preserve">รวมเงินกองทุนกิจการนิสิต </t>
  </si>
  <si>
    <t>กองทุนบริการวิชาการ</t>
  </si>
  <si>
    <t>เงินงบประมาณแผ่นดิน ประจำปี พ.ศ. 2557</t>
  </si>
  <si>
    <t>แผนงาน : ขยายโอกาสและพัฒนาคุณภาพการศึกษา ผลผลิต : ผู้สำเร็จการศึกษาด้านสังคมศาสตร์ งานจัดการศึกษาสาขาสังคมศาสตร์ คณะสังคมศาสตร์ สำนักงานเลขานุการคณะสังคมศาสตร์</t>
  </si>
  <si>
    <t>ปีงบประมาณ 2557</t>
  </si>
  <si>
    <t>เดือน ตค.56</t>
  </si>
  <si>
    <t>เดือน พย.56</t>
  </si>
  <si>
    <t>เดือน ธค.56</t>
  </si>
  <si>
    <t>เดือน มค.57</t>
  </si>
  <si>
    <t>เดือน กพ.57</t>
  </si>
  <si>
    <t>เดือน มีค.57</t>
  </si>
  <si>
    <t>เดือน เมย.57</t>
  </si>
  <si>
    <t>เดือน พค.57</t>
  </si>
  <si>
    <t>เดือน มิย.57</t>
  </si>
  <si>
    <t>เดือน กค.57</t>
  </si>
  <si>
    <t>เดือน สค.57</t>
  </si>
  <si>
    <t>เดือน กย.57</t>
  </si>
  <si>
    <t>เงินนอกงบประมาณแผ่นดิน ประเภทรายได้คณะสังคมศาสตร์ ประจำปี พ.ศ. 2557</t>
  </si>
  <si>
    <t xml:space="preserve"> เดือน ต.ค. 56 </t>
  </si>
  <si>
    <t xml:space="preserve"> เดือน พ.ย. 56 </t>
  </si>
  <si>
    <t xml:space="preserve"> เดือน ธ.ค. 56 </t>
  </si>
  <si>
    <t xml:space="preserve"> เดือน ม.ค. 57 </t>
  </si>
  <si>
    <t xml:space="preserve"> เดือน ก.พ. 57 </t>
  </si>
  <si>
    <t xml:space="preserve"> เดือน มี.ค. 57 </t>
  </si>
  <si>
    <t>1.1  โครงการบริหารหลักสูตร ปริญญาตรี ภาคพิเศษ</t>
  </si>
  <si>
    <t>1.2  โครงการศึกษาดูงาน/กิจกรรมในรายวิชา</t>
  </si>
  <si>
    <t>1.3  โครงการพื้นที่ปฏิบัติการทางสังคม (Social Lab)</t>
  </si>
  <si>
    <t>1.4  โครงการอบรมจริยธรรมและจรรยาบรรณนักพัฒนา</t>
  </si>
  <si>
    <t>1.5  โครงการเตรียมความพร้อมการฝึกงานของนิสิต</t>
  </si>
  <si>
    <t>1.6  โครงการภูมิปัญญาไทย เพื่อการพัฒนานิสิต</t>
  </si>
  <si>
    <t>1.7  ค่าใช้จ่ายในการจัดการเรียนการสอน (พัฒนาสังคม)</t>
  </si>
  <si>
    <t>1.8  ค่าใช้จ่ายในการจัดการเรียนการสอน (นโยบายสาธารณะ)</t>
  </si>
  <si>
    <t>1. โครงการบริหารจัดการหลักสูตร (ต่อ)</t>
  </si>
  <si>
    <t>1.9  ค่าใช้จ่ายในการจัดการเรียนการสอน(เอเชียตะวันออกเฉียงใต้)</t>
  </si>
  <si>
    <t>1.10 โครงการจัดการเรียนการสอนหลักสูตรปริญญาเอก ภาคปกติ</t>
  </si>
  <si>
    <t>1.11 โครงการติดตามความก้าวหน้าในการเรียน</t>
  </si>
  <si>
    <t>1.12 โครงการบริหารจัดการหลักสูตรประวัติศาสตร์ (คู่ขนาน)</t>
  </si>
  <si>
    <t>1.13 โครงการบริหารจัดการหลักสูตร</t>
  </si>
  <si>
    <t>1.14  โครงการศึกษาดูงาน/กิจกรรมในรายวิชาเสริมหลักสูตร</t>
  </si>
  <si>
    <t>1.15  โครงการปรับปรุง ติดตาม หลักสูตรตามกรอบ TQF</t>
  </si>
  <si>
    <t>1.16  โครงการสนับสนุนการดำเนินการตามกรอบ TQF</t>
  </si>
  <si>
    <t>1.17 โครงการผลิตสื่อการสอนด้วยระบบอินเทอร์เน็ต</t>
  </si>
  <si>
    <t>1.18 โครงการแนะนำ Hybrid Learning และพัฒนาระบบ e-Tutorial</t>
  </si>
  <si>
    <t>1.19 โครงการจัดการเรียนการสอนด้วย 2 ภาษา</t>
  </si>
  <si>
    <t>1.20 โครงการผลิตสื่อการสอนด้วยนวัตกรรมใหม่พร้อมกับพัฒนาการผลิต</t>
  </si>
  <si>
    <t>1.21 โครงการประเมินหลักสูตร การเรียนการสอนและผู้ใช้บัณฑิต</t>
  </si>
  <si>
    <t>2.1 โครงการประเมินการประกันคุณภาพการศึกษาคณะฯ</t>
  </si>
  <si>
    <t>2.2 โครงการประเมินการประกันคุณภาพการศึกษาภาควิชา</t>
  </si>
  <si>
    <t>2.3  โครงการสัมนาเครือข่ายประกันคุณภาพการศึกษา</t>
  </si>
  <si>
    <t>2.4  โครงการจัดการความรู้ด้านการผลิตบัณฑิตและด้านการวิจัย</t>
  </si>
  <si>
    <t>2.5 โครงการเสวนาประสาสังคม</t>
  </si>
  <si>
    <t>3.1 โครงการระดมความคิดเพื่อพัฒนาบุคลากร</t>
  </si>
  <si>
    <t>3.2 โครงการอบรม เทคนิคการทำงานเป็นทีม</t>
  </si>
  <si>
    <t>3.3 โครงการพัฒนาศักยภาพพนักงานสายวิชาการและสายสนับสนุน</t>
  </si>
  <si>
    <t>3.4 โครงการปฐมนิเทศบุคลากร</t>
  </si>
  <si>
    <t>3.5 โครงการส่งเสริมจรรยาบรรณวิชาชีพอาจารย์และบุคลากร</t>
  </si>
  <si>
    <t>3.6 โครงการพัฒนาศักยภาพผู้บริหาร</t>
  </si>
  <si>
    <t>3.7 โครงการอบรมเชิงปฏิบัติการโปรแกรมคอมพิวเตอร์</t>
  </si>
  <si>
    <t>3.8 โครงการพัฒนาบุคลากรด้านงานบริการศึกษา</t>
  </si>
  <si>
    <t>3.9 โครงการจริยธรรมและจรรณยาบรรณวิชาชีพการเขียนงานทางวิชาการ</t>
  </si>
  <si>
    <t>3.10 ทุนพัฒนาบุคลากร</t>
  </si>
  <si>
    <t>3.11 โครงการเสริมสร้างสุขภาพบุคลากร</t>
  </si>
  <si>
    <t>4.1 โครงการความรู้ด้านการจัดการความเสี่ยง</t>
  </si>
  <si>
    <t>4.2 โครงการปรับปรุง พัฒนา และประเมินประสิทธิผลแผนคณะสังคมศาสตร์</t>
  </si>
  <si>
    <t>4.3 โครงการความรู้ด้านการป้องกันและรักษาความปลอดภัยในอาคาร</t>
  </si>
  <si>
    <t>4.4 โครงการปรับปรุงภูมิทัศน์คณะสังคมศาสตร์</t>
  </si>
  <si>
    <t>5. โครงการสนับสนุนการประชาสัมพันธ์คณะ</t>
  </si>
  <si>
    <t>1.1 เงินตอบแทนการปฏิบัติงานนอกเวลาราชการ</t>
  </si>
  <si>
    <t>1.2 ค่าสอนพิเศษ/ค่าสอนเกินภาระงานสอน</t>
  </si>
  <si>
    <t>1.1 โครงการพัฒนาศักยภาพคณาจารย์</t>
  </si>
  <si>
    <t>2.1 โครงการจัดทำสื่อประชาสัมพันธ์</t>
  </si>
  <si>
    <t>2.2 โครงการจัดพิมพ์วารสาร</t>
  </si>
  <si>
    <t xml:space="preserve">1.1 อาจารย์วุฒิปริญญาโท อัตราค่าจ้าง 16,640 บาท จำนวน 1 อัตรา </t>
  </si>
  <si>
    <t>1.2 อาจารย์ผู้เกษียณอายุราชการ อัตราค่าจ้าง 50,000.- บาท จำนวน 3 อัตรา (3เดือน)</t>
  </si>
  <si>
    <t>1.3 เงินเพิ่มการครองชีพชั่วคราว</t>
  </si>
  <si>
    <t>3) โครงการสนับสนุนการประชาสัมพันธ์</t>
  </si>
  <si>
    <t>1) โครงการบริหารจัดการหลักสุตร</t>
  </si>
  <si>
    <t>1.1 โครงการปรับปรุง ติดตาม จัดทำประเมินหลักสูตร</t>
  </si>
  <si>
    <t>2.1 โครงการพัฒนาบุคลากร</t>
  </si>
  <si>
    <t>3.1 โครงการจัดทำเอกสารและประชาสัมพันธ์หลักสูตร</t>
  </si>
  <si>
    <t>3. เงินอุดหนุน</t>
  </si>
  <si>
    <t xml:space="preserve">3.1 เงินอุดหนุนทั่วไป </t>
  </si>
  <si>
    <t>1)  โครงการสนับสนุนการประชาสัมพันธ์</t>
  </si>
  <si>
    <t>1.1 โครงการจัดทำหนังสือรวบรวมบทความ</t>
  </si>
  <si>
    <t>1.1 โครงการผู้นำนิสิตและการประกันคุณภาพสู่การปฏิบัติงานด้านกิจกรรมนิสิต</t>
  </si>
  <si>
    <t>1.2 โครงการสานสัมพันธ์นิสิตใหม่คณะสังคมศาสตร์</t>
  </si>
  <si>
    <t>1.3 โครงการกิจกรรมชมรมวิชาการสังกัดคณะสังคมศาสตร์</t>
  </si>
  <si>
    <t>1.4 โครงการเรียนรู้ร่วมกันสรรค์สร้างชุมชน</t>
  </si>
  <si>
    <t>1.5 โครงการปฐมนิเทศนิสิตใหม่ระดับปริญญาตรี</t>
  </si>
  <si>
    <t>1.6 โครงการปัจฉิมนิเทศนิสิตระดับปริญญาตรี</t>
  </si>
  <si>
    <t>1.7 โครงการอบรมทักษะ (ภาษาและคอมพิวเตอร์)</t>
  </si>
  <si>
    <t>1.8 โครงการกิจกรรมเสริมหลักสูตรระดับบัณฑิตศึกษา</t>
  </si>
  <si>
    <t>1.9 โครงการความรู้ทางประวัติศาสตร์และวัฒนธรรมในภูมิภาค ASEAN</t>
  </si>
  <si>
    <t>1.10โครงการเรียนรู้วัฒนธรรมหรือภาษาต่างประเทศที่ 3 ในภูมิภาค ASEAN</t>
  </si>
  <si>
    <t>1.11 โครงการปฐมนิเทศนิสิตก่อนฝึกงาน ( ปกติ-พิเศษ )</t>
  </si>
  <si>
    <t>1.12 โครงการนำเสนอผลการฝึกงานนิสิตภาค ( ปกติ-พิเศษ )</t>
  </si>
  <si>
    <t>1.13 โครงการนำเสนอผลการศึกษาค้นคว้าด้วยตนเองระดับปริญญาตรี</t>
  </si>
  <si>
    <t>1.14 โครงการอบรมการทำวิทยานิพนธ์-การศึกษาค้นคว้าด้วยตนเอง</t>
  </si>
  <si>
    <t>1.15 โครงการปฐมนิเทศนิสิตใหม่ระดับบัณฑิต</t>
  </si>
  <si>
    <t>1.16 โครงการสหกิจศึกษาในประเทศและต่างประเทศ</t>
  </si>
  <si>
    <t>รวมเงินโครงการกิจกรรมเพื่อพัฒนานิสิต</t>
  </si>
  <si>
    <t>2) โครงการสนับสนุนการผลิตบัณฑิต</t>
  </si>
  <si>
    <t>2.1 โครงการพระราชทานปริญญาบัตร</t>
  </si>
  <si>
    <t xml:space="preserve">กองทุนกิจการนิสิต  แผนงานจัดการศึกษาอุดมศึกษา งานจัดการศึกษาสาขาสังคมศาสตร์  </t>
  </si>
  <si>
    <t>1.1 ภาควิชาจิตวิทยา</t>
  </si>
  <si>
    <t>1.1 โครงการเรียนรู้การทำงานอย่างเป็นระบบ</t>
  </si>
  <si>
    <t>1.2 โครงการอบรมพัฒนาจิตวิญญาณ</t>
  </si>
  <si>
    <t>1.4 โครงการจิตวิทยาปริทัศน์</t>
  </si>
  <si>
    <t>1.3 โครงการฝึกอบรมความไวในการรับความรู้สึก</t>
  </si>
  <si>
    <t>1.5 โครงการศึกษาดูงานเตรียมความพร้อมสู่สาขาวิชาชีพ</t>
  </si>
  <si>
    <t>1.6 โครงการศึกษาดูงานในรายวิชาหลักสูตร</t>
  </si>
  <si>
    <t>1.7 โครงการเสวนาวิชาการ/วิจัยทางด้านจิตวิทยา</t>
  </si>
  <si>
    <t>1.1 โครงการเปิดบ้านประวัติศาสตร์</t>
  </si>
  <si>
    <t>1.2 โครงการท้องถิ่นศึกษา</t>
  </si>
  <si>
    <t>1.3 โครงการพัฒนาทักษะการท่องเที่ยวเชิงประวัติศาสตร์และวัฒนธรรม</t>
  </si>
  <si>
    <t>1.4 โครงการศึกษาการเมืองไทยสมัยใหม่</t>
  </si>
  <si>
    <t>1.5 โครงการเอเชียตะวันออกศึกษา</t>
  </si>
  <si>
    <t>1.6 โครงการเอเชียตะวันออกเฉียงใต้ศึกษา</t>
  </si>
  <si>
    <t>1.7 โครงการศึกษาแหล่งมรดกภูมิปัญญาไทย</t>
  </si>
  <si>
    <t>1.8 โครงการสมเด็จพระนเรศวรมหาราช</t>
  </si>
  <si>
    <t>1.10 โครงการศึกษาดูงานเพื่อพัฒนาหัวข้อวิจัยเอเชียตะวันออกเฉียงใต้</t>
  </si>
  <si>
    <t>1.11 โครงการบรรยายพิเศษ ระดับปริญญาตรี</t>
  </si>
  <si>
    <t>1.12 โครงการบรรยายพิเศษ ระดับบัณฑิตศึกษา</t>
  </si>
  <si>
    <t>1.2 โครงการศึกษาดูงาน</t>
  </si>
  <si>
    <t>1.1 โครงการ Social Lab</t>
  </si>
  <si>
    <t>1.3 โครงการเตรียมความพร้อมเพื่อเป็นนักพัฒนามืออาชีพ</t>
  </si>
  <si>
    <t>1.4 โครงการทบทวนความรู้เพื่อสอบเลือกวิชาเอก</t>
  </si>
  <si>
    <t>1.5 โครงการกิจกรรมพัฒนานิสิตตาม TQF</t>
  </si>
  <si>
    <t xml:space="preserve">  1.1 โครงการศึกษาดูงานในรายวิชาหลักสูตรรัฐศาสตรบัณฑิต</t>
  </si>
  <si>
    <t xml:space="preserve">  1.3 โครงการปฐมนิเทศนิสิตใหม่และประชุมผู้ปกครองนิสิต</t>
  </si>
  <si>
    <t xml:space="preserve">  1.2 โครงการสนับสนุนการทำโครงการวิจัยนิสิต</t>
  </si>
  <si>
    <t xml:space="preserve">  1.4 โครงการสานสายใยสิงห์ม่วงนเรศวร</t>
  </si>
  <si>
    <t xml:space="preserve">  1.5 โครงการแข่งขันตอบปัญหาทางวิชาการ</t>
  </si>
  <si>
    <t xml:space="preserve">  1.6 โครงการแนะแนวอาชีพและพัฒนาบุคลิกภาพนิสิต</t>
  </si>
  <si>
    <t>1.1 โครงการทุนสนับสนุนการนำเสนอผลงานวิจัย</t>
  </si>
  <si>
    <t>1.2 โครงการอบรมเทคโนโลยีเพื่อการวิจัย</t>
  </si>
  <si>
    <t>1.3 โครงการสารสนเทศเพื่อการค้นคว้าวิจัย</t>
  </si>
  <si>
    <t>1.4 โครงการความร่วมมือกับมหาวิทยาลัยในประเทศและต่างประเทศ</t>
  </si>
  <si>
    <t>1.5 โครงการอบรมการเขียนข้อเสนอโครงการวิจัยเพื่อรับทุนอุดหนุน</t>
  </si>
  <si>
    <t>1.6 โครงการสังคมศาสตร์วิจัย</t>
  </si>
  <si>
    <t>1.7 โครงการอบรมจรรยาบรรณสำหรับการวิจัย</t>
  </si>
  <si>
    <t>1.1 โครงการบริการวิชาการให้เกิดประโยชน์ต่อสังคม</t>
  </si>
  <si>
    <t>1.1 โครงการประชุมวิชาการประจำปี</t>
  </si>
  <si>
    <t>1.2 โครงการเผยแพร่ความรู้สู่สาธารณชน</t>
  </si>
  <si>
    <t>1.1 โครงการประชุมด้านรัฐศาสตร์และรัฐประศาสนศาสตร์</t>
  </si>
  <si>
    <t>1.2 โครงการบรรยายวิชาการทางรัฐศาสตร์และรัฐประศาสนศาสตร์</t>
  </si>
  <si>
    <t>1.3 โครงการสัมมนาทางวิชาการ</t>
  </si>
  <si>
    <t>1.5 โครงการสืบสารวัฒนธรรมไทยถวายเทียนพรรษา</t>
  </si>
  <si>
    <t>5.1 โครงการจัดทำสื่อประชาสัมพันธ์คณะ</t>
  </si>
  <si>
    <t>5.2 โครงการประชาสัมพันธ์หลักสูตรปริญญาตรี</t>
  </si>
  <si>
    <t>5.3 โครงการแนะแนวสัญจรหลักสูตรปริญญาตรี</t>
  </si>
  <si>
    <t>5.4 โครงการประชาสัมพันธ์หลักสูตรระดับบัณฑิตศึกษา</t>
  </si>
  <si>
    <t>5.5 โครงการแนะแนวสัญจรหลักสูตรระดับบัณฑิตศึกษา</t>
  </si>
  <si>
    <t>5.6 โครงการจัดทำวารสารสังคมศาสตร์</t>
  </si>
  <si>
    <t>5.7 โครงการจัดทำจุลสารสังคมสาร</t>
  </si>
  <si>
    <t>5.8 โครงการจัดพิมพ์หนังสือ งานวิจัยดีเด่น 10 ปี คณะสังคมศาสตร์</t>
  </si>
  <si>
    <t>5.9 โครงการจัดทำคู่มือสำนักงานเลขานุการคณะ</t>
  </si>
  <si>
    <t>รวมโครงการสนับสนุนการประชาสัมพันธ์คณะ</t>
  </si>
  <si>
    <t>ค่าซ่อมแซมบำรุงรักษาทรัพย์สิน</t>
  </si>
  <si>
    <t>1.17 โครงการส่งเสริมด้านวิชาการและทักษะชีวิต</t>
  </si>
  <si>
    <t>1.22 ค่าใช้จ่ายในการจัดการเรียนการสอน (การจัดการความขัดแย้ง)</t>
  </si>
  <si>
    <t>1.23 ค่าใช้จ่ายในการจัดการเรียนการสอน (สังคมศาสตร์การแพทย์และสาธารณสุข)</t>
  </si>
  <si>
    <t>5.10 โครงการจัดทำรายงานประชุมวิชาการระดับชาติด้านภูมิภาคอาเซียน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</si>
  <si>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</si>
  <si>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2) โครงการสร้างเสริมและพัฒนาศิษย์เก่า</t>
  </si>
  <si>
    <t>2.1 โครงการศิษย์เก่าสัมพันธ์</t>
  </si>
  <si>
    <t>2. ค่าครุภัณฑ์ ที่ดิน และสิ่งก่อสร้าง</t>
  </si>
  <si>
    <t>2.1 ค่าครุภัณฑ์ ครุภัณฑ์โฆษณาและเผยแพร่</t>
  </si>
  <si>
    <t>เครื่องบันทึกวิดิโอระบบดิจิตอล 16 ช่อง จำนวน 1 เครื่อง</t>
  </si>
  <si>
    <t>1.4 โครงการครบรอบ 10 ปี คณะสังคมศาสตร์</t>
  </si>
  <si>
    <t>1.5 โครงการประชุมสัมมนาวิชาการนานาชาติ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</si>
  <si>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</si>
  <si>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  โครงการบริหารพัฒนาบุคลากร</t>
  </si>
  <si>
    <t>1.1 ทุนพัฒนาบุคลากร (ดร.กันตพัฒน์  อนุศักดิ์เสถียร)</t>
  </si>
  <si>
    <t>เงินนอกงบประมาณแผ่นดิน ประเภทรายได้ ประจำปี พ.ศ. 2557</t>
  </si>
  <si>
    <t xml:space="preserve">รวมเงินกองทุนสำรอง </t>
  </si>
  <si>
    <t>2.2 เงินประกันสังคม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</si>
</sst>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6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DilleniaUPC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illeniaUPC"/>
      <family val="1"/>
    </font>
    <font>
      <sz val="12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203" fontId="2" fillId="0" borderId="10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0" xfId="42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3" fontId="44" fillId="0" borderId="11" xfId="42" applyFont="1" applyBorder="1" applyAlignment="1">
      <alignment/>
    </xf>
    <xf numFmtId="43" fontId="3" fillId="0" borderId="12" xfId="42" applyNumberFormat="1" applyFont="1" applyBorder="1" applyAlignment="1">
      <alignment/>
    </xf>
    <xf numFmtId="43" fontId="3" fillId="0" borderId="12" xfId="42" applyFont="1" applyBorder="1" applyAlignment="1">
      <alignment horizontal="center"/>
    </xf>
    <xf numFmtId="203" fontId="3" fillId="0" borderId="0" xfId="42" applyNumberFormat="1" applyFont="1" applyBorder="1" applyAlignment="1">
      <alignment/>
    </xf>
    <xf numFmtId="194" fontId="0" fillId="0" borderId="0" xfId="0" applyNumberFormat="1" applyAlignment="1">
      <alignment/>
    </xf>
    <xf numFmtId="43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43" fontId="44" fillId="0" borderId="11" xfId="42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43" fontId="2" fillId="0" borderId="0" xfId="42" applyFont="1" applyFill="1" applyAlignment="1">
      <alignment shrinkToFit="1"/>
    </xf>
    <xf numFmtId="43" fontId="2" fillId="0" borderId="0" xfId="42" applyFont="1" applyAlignment="1">
      <alignment shrinkToFit="1"/>
    </xf>
    <xf numFmtId="43" fontId="7" fillId="0" borderId="0" xfId="42" applyFont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1" fillId="0" borderId="0" xfId="42" applyFont="1" applyAlignment="1">
      <alignment horizontal="center"/>
    </xf>
    <xf numFmtId="43" fontId="3" fillId="15" borderId="13" xfId="42" applyFont="1" applyFill="1" applyBorder="1" applyAlignment="1">
      <alignment horizontal="center" vertic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5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8515625" style="0" bestFit="1" customWidth="1"/>
  </cols>
  <sheetData>
    <row r="1" spans="1:13" ht="26.25">
      <c r="A1" s="79" t="s">
        <v>127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6.25">
      <c r="A2" s="79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6.25">
      <c r="A3" s="1"/>
    </row>
    <row r="4" spans="1:13" ht="2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2" t="s">
        <v>129</v>
      </c>
      <c r="G4" s="82"/>
      <c r="H4" s="82"/>
      <c r="I4" s="82"/>
      <c r="J4" s="82"/>
      <c r="K4" s="82"/>
      <c r="L4" s="80" t="s">
        <v>5</v>
      </c>
      <c r="M4" s="80" t="s">
        <v>6</v>
      </c>
    </row>
    <row r="5" spans="1:13" ht="21.75" thickBot="1">
      <c r="A5" s="81"/>
      <c r="B5" s="81"/>
      <c r="C5" s="81"/>
      <c r="D5" s="81"/>
      <c r="E5" s="81"/>
      <c r="F5" s="74" t="s">
        <v>130</v>
      </c>
      <c r="G5" s="74" t="s">
        <v>131</v>
      </c>
      <c r="H5" s="74" t="s">
        <v>132</v>
      </c>
      <c r="I5" s="74" t="s">
        <v>133</v>
      </c>
      <c r="J5" s="74" t="s">
        <v>134</v>
      </c>
      <c r="K5" s="74" t="s">
        <v>135</v>
      </c>
      <c r="L5" s="81"/>
      <c r="M5" s="81"/>
    </row>
    <row r="6" spans="1:13" ht="21.75" thickTop="1">
      <c r="A6" s="22" t="s">
        <v>105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109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106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107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6" s="29" customFormat="1" ht="21">
      <c r="A10" s="62" t="s">
        <v>108</v>
      </c>
      <c r="B10" s="5">
        <v>6349400</v>
      </c>
      <c r="C10" s="5"/>
      <c r="D10" s="5"/>
      <c r="E10" s="5">
        <f>B10+D10-C10</f>
        <v>6349400</v>
      </c>
      <c r="F10" s="6">
        <v>841960</v>
      </c>
      <c r="G10" s="6">
        <v>420980</v>
      </c>
      <c r="H10" s="6">
        <v>423630</v>
      </c>
      <c r="I10" s="5">
        <v>423630</v>
      </c>
      <c r="J10" s="5">
        <v>423630</v>
      </c>
      <c r="K10" s="5"/>
      <c r="L10" s="5">
        <f>SUM(F10:K10)</f>
        <v>2533830</v>
      </c>
      <c r="M10" s="7">
        <f>SUM(E10-F10-G10-H10-I10-J10-K10)</f>
        <v>3815570</v>
      </c>
      <c r="O10" s="72"/>
      <c r="P10" s="72"/>
    </row>
    <row r="11" spans="1:13" ht="21">
      <c r="A11" s="8" t="s">
        <v>110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111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112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29" customFormat="1" ht="21">
      <c r="A14" s="62" t="s">
        <v>113</v>
      </c>
      <c r="B14" s="5">
        <v>6600</v>
      </c>
      <c r="C14" s="5">
        <v>6600</v>
      </c>
      <c r="D14" s="5"/>
      <c r="E14" s="5">
        <f>B14+D14-C14</f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5"/>
      <c r="L14" s="5">
        <f>SUM(F14:K14)</f>
        <v>0</v>
      </c>
      <c r="M14" s="7">
        <f>E14-(SUM(F14:K14))</f>
        <v>0</v>
      </c>
    </row>
    <row r="15" spans="1:13" s="29" customFormat="1" ht="21">
      <c r="A15" s="62" t="s">
        <v>114</v>
      </c>
      <c r="B15" s="5">
        <v>43200</v>
      </c>
      <c r="C15" s="5">
        <v>43200</v>
      </c>
      <c r="D15" s="5"/>
      <c r="E15" s="5">
        <f>B15+D15-C15</f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5"/>
      <c r="L15" s="5">
        <f>SUM(F15:K15)</f>
        <v>0</v>
      </c>
      <c r="M15" s="7">
        <f>E15-(SUM(F15:K15))</f>
        <v>0</v>
      </c>
    </row>
    <row r="16" spans="1:13" ht="21">
      <c r="A16" s="8" t="s">
        <v>115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29" customFormat="1" ht="21">
      <c r="A17" s="62" t="s">
        <v>116</v>
      </c>
      <c r="B17" s="5">
        <v>15000</v>
      </c>
      <c r="C17" s="5"/>
      <c r="D17" s="5">
        <v>74640</v>
      </c>
      <c r="E17" s="5">
        <f>B17+D17-C17</f>
        <v>89640</v>
      </c>
      <c r="F17" s="6">
        <v>0</v>
      </c>
      <c r="G17" s="6">
        <v>0</v>
      </c>
      <c r="H17" s="6">
        <v>89640</v>
      </c>
      <c r="I17" s="6">
        <v>0</v>
      </c>
      <c r="J17" s="6">
        <v>0</v>
      </c>
      <c r="K17" s="5"/>
      <c r="L17" s="5">
        <f>SUM(F17:K17)</f>
        <v>89640</v>
      </c>
      <c r="M17" s="7">
        <f>E17-(SUM(F17:K17))</f>
        <v>0</v>
      </c>
    </row>
    <row r="18" spans="1:13" ht="21">
      <c r="A18" s="8" t="s">
        <v>117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5" s="29" customFormat="1" ht="21">
      <c r="A19" s="62" t="s">
        <v>118</v>
      </c>
      <c r="B19" s="5">
        <v>882600</v>
      </c>
      <c r="C19" s="5">
        <v>24840</v>
      </c>
      <c r="D19" s="5"/>
      <c r="E19" s="5">
        <f>B19+D19-C19</f>
        <v>857760</v>
      </c>
      <c r="F19" s="6">
        <v>0</v>
      </c>
      <c r="G19" s="6">
        <v>7455</v>
      </c>
      <c r="H19" s="6">
        <v>6090</v>
      </c>
      <c r="I19" s="6">
        <v>19000</v>
      </c>
      <c r="J19" s="5">
        <v>99110</v>
      </c>
      <c r="K19" s="5"/>
      <c r="L19" s="5">
        <f>SUM(F19:K19)</f>
        <v>131655</v>
      </c>
      <c r="M19" s="7">
        <f>E19-(SUM(F19:K19))</f>
        <v>726105</v>
      </c>
      <c r="O19" s="72"/>
    </row>
    <row r="20" spans="1:13" s="27" customFormat="1" ht="21.75" thickBot="1">
      <c r="A20" s="9" t="s">
        <v>15</v>
      </c>
      <c r="B20" s="10">
        <f>SUM(B19+B17+B15+B14)</f>
        <v>947400</v>
      </c>
      <c r="C20" s="10">
        <f>SUM(C14:C19)</f>
        <v>74640</v>
      </c>
      <c r="D20" s="10">
        <f>SUM(D14:D19)</f>
        <v>74640</v>
      </c>
      <c r="E20" s="10">
        <f>SUM(E13:E19)</f>
        <v>947400</v>
      </c>
      <c r="F20" s="10">
        <f>SUM(F14:F19)</f>
        <v>0</v>
      </c>
      <c r="G20" s="10">
        <f>SUM(G14:G19)</f>
        <v>7455</v>
      </c>
      <c r="H20" s="11">
        <f>SUM(H14:H19)</f>
        <v>95730</v>
      </c>
      <c r="I20" s="11">
        <f>SUM(I14:I19)</f>
        <v>19000</v>
      </c>
      <c r="J20" s="11">
        <f>SUM(J14:J19)</f>
        <v>99110</v>
      </c>
      <c r="K20" s="11"/>
      <c r="L20" s="10">
        <f>SUM(F20:K20)</f>
        <v>221295</v>
      </c>
      <c r="M20" s="12">
        <f>SUM(E20-L20)</f>
        <v>726105</v>
      </c>
    </row>
    <row r="21" spans="1:13" ht="21.75" thickTop="1">
      <c r="A21" s="22" t="s">
        <v>46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1">
      <c r="A22" s="8" t="s">
        <v>119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1">
      <c r="A23" s="8" t="s">
        <v>111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1">
      <c r="A24" s="8" t="s">
        <v>115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1">
      <c r="A25" s="62" t="s">
        <v>120</v>
      </c>
      <c r="B25" s="5">
        <v>6700</v>
      </c>
      <c r="C25" s="5"/>
      <c r="D25" s="5"/>
      <c r="E25" s="5">
        <f>B25+D25-C25</f>
        <v>6700</v>
      </c>
      <c r="F25" s="6">
        <v>0</v>
      </c>
      <c r="G25" s="6">
        <v>0</v>
      </c>
      <c r="H25" s="6">
        <v>0</v>
      </c>
      <c r="I25" s="6">
        <v>6700</v>
      </c>
      <c r="J25" s="6">
        <v>0</v>
      </c>
      <c r="K25" s="5"/>
      <c r="L25" s="5">
        <f>SUM(F25:K25)</f>
        <v>6700</v>
      </c>
      <c r="M25" s="7">
        <f>E25-(SUM(F25:K25))</f>
        <v>0</v>
      </c>
    </row>
    <row r="26" spans="1:13" s="27" customFormat="1" ht="21.75" thickBot="1">
      <c r="A26" s="9" t="s">
        <v>15</v>
      </c>
      <c r="B26" s="10">
        <f>SUM(B25:B25)</f>
        <v>6700</v>
      </c>
      <c r="C26" s="10"/>
      <c r="D26" s="10"/>
      <c r="E26" s="10">
        <f>B26+D26-C26</f>
        <v>6700</v>
      </c>
      <c r="F26" s="45">
        <f>SUM(F25)</f>
        <v>0</v>
      </c>
      <c r="G26" s="45">
        <f>SUM(G25)</f>
        <v>0</v>
      </c>
      <c r="H26" s="45">
        <f>SUM(H25)</f>
        <v>0</v>
      </c>
      <c r="I26" s="45">
        <f>SUM(I25)</f>
        <v>6700</v>
      </c>
      <c r="J26" s="45">
        <v>0</v>
      </c>
      <c r="K26" s="46"/>
      <c r="L26" s="47">
        <f>SUM(L25)</f>
        <v>6700</v>
      </c>
      <c r="M26" s="12">
        <f>E26-(SUM(F26:K26))</f>
        <v>0</v>
      </c>
    </row>
    <row r="27" ht="21.75" thickTop="1"/>
    <row r="28" spans="1:13" ht="26.25">
      <c r="A28" s="79" t="s">
        <v>127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30" spans="1:13" ht="21">
      <c r="A30" s="82" t="s">
        <v>0</v>
      </c>
      <c r="B30" s="84" t="s">
        <v>129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ht="21.75" thickBot="1">
      <c r="A31" s="83"/>
      <c r="B31" s="74" t="s">
        <v>130</v>
      </c>
      <c r="C31" s="74" t="s">
        <v>131</v>
      </c>
      <c r="D31" s="74" t="s">
        <v>132</v>
      </c>
      <c r="E31" s="74" t="s">
        <v>133</v>
      </c>
      <c r="F31" s="74" t="s">
        <v>134</v>
      </c>
      <c r="G31" s="74" t="s">
        <v>135</v>
      </c>
      <c r="H31" s="61" t="s">
        <v>136</v>
      </c>
      <c r="I31" s="61" t="s">
        <v>137</v>
      </c>
      <c r="J31" s="61" t="s">
        <v>138</v>
      </c>
      <c r="K31" s="61" t="s">
        <v>139</v>
      </c>
      <c r="L31" s="61" t="s">
        <v>140</v>
      </c>
      <c r="M31" s="61" t="s">
        <v>141</v>
      </c>
    </row>
    <row r="32" spans="1:13" ht="21.75" thickTop="1">
      <c r="A32" s="3" t="s">
        <v>121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>
      <c r="A33" s="63" t="s">
        <v>122</v>
      </c>
      <c r="B33" s="5">
        <v>17622.5</v>
      </c>
      <c r="C33" s="5">
        <v>0</v>
      </c>
      <c r="D33" s="5">
        <v>28515</v>
      </c>
      <c r="E33" s="5">
        <v>0</v>
      </c>
      <c r="F33" s="5">
        <v>0</v>
      </c>
      <c r="G33" s="5"/>
      <c r="H33" s="5"/>
      <c r="I33" s="5"/>
      <c r="J33" s="5"/>
      <c r="K33" s="5"/>
      <c r="L33" s="5"/>
      <c r="M33" s="5"/>
    </row>
    <row r="34" spans="1:13" ht="21">
      <c r="A34" s="63" t="s">
        <v>123</v>
      </c>
      <c r="B34" s="5">
        <v>0</v>
      </c>
      <c r="C34" s="5">
        <v>0</v>
      </c>
      <c r="D34" s="5">
        <v>3267</v>
      </c>
      <c r="E34" s="5">
        <v>0</v>
      </c>
      <c r="F34" s="5">
        <v>0</v>
      </c>
      <c r="G34" s="5"/>
      <c r="H34" s="5"/>
      <c r="I34" s="5"/>
      <c r="J34" s="5"/>
      <c r="K34" s="5"/>
      <c r="L34" s="5"/>
      <c r="M34" s="5"/>
    </row>
    <row r="35" spans="1:13" ht="21.75" thickBot="1">
      <c r="A35" s="9" t="s">
        <v>124</v>
      </c>
      <c r="B35" s="11">
        <f>SUM(B33:B34)</f>
        <v>17622.5</v>
      </c>
      <c r="C35" s="11">
        <f>SUM(C33:C34)</f>
        <v>0</v>
      </c>
      <c r="D35" s="10">
        <f>SUM(D33:D34)</f>
        <v>31782</v>
      </c>
      <c r="E35" s="11">
        <f>SUM(E33:E34)</f>
        <v>0</v>
      </c>
      <c r="F35" s="11">
        <f>SUM(F33:F34)</f>
        <v>0</v>
      </c>
      <c r="G35" s="10"/>
      <c r="H35" s="10"/>
      <c r="I35" s="10"/>
      <c r="J35" s="10"/>
      <c r="K35" s="10"/>
      <c r="L35" s="10"/>
      <c r="M35" s="10"/>
    </row>
    <row r="36" ht="21.75" thickTop="1"/>
  </sheetData>
  <sheetProtection/>
  <mergeCells count="13">
    <mergeCell ref="A30:A31"/>
    <mergeCell ref="B30:M30"/>
    <mergeCell ref="A28:M28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K4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6"/>
  <sheetViews>
    <sheetView tabSelected="1" zoomScale="106" zoomScaleNormal="106" zoomScalePageLayoutView="0" workbookViewId="0" topLeftCell="A1">
      <selection activeCell="O5" sqref="O5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5" width="14.8515625" style="0" bestFit="1" customWidth="1"/>
    <col min="16" max="16" width="12.00390625" style="0" bestFit="1" customWidth="1"/>
  </cols>
  <sheetData>
    <row r="1" spans="1:13" ht="26.25">
      <c r="A1" s="79" t="s">
        <v>142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6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6.25">
      <c r="A3" s="1"/>
    </row>
    <row r="4" spans="1:13" ht="21">
      <c r="A4" s="87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129</v>
      </c>
      <c r="G4" s="87"/>
      <c r="H4" s="87"/>
      <c r="I4" s="87"/>
      <c r="J4" s="87"/>
      <c r="K4" s="87"/>
      <c r="L4" s="87" t="s">
        <v>5</v>
      </c>
      <c r="M4" s="87" t="s">
        <v>6</v>
      </c>
    </row>
    <row r="5" spans="1:13" ht="21.75" thickBot="1">
      <c r="A5" s="88"/>
      <c r="B5" s="88"/>
      <c r="C5" s="88"/>
      <c r="D5" s="88"/>
      <c r="E5" s="88"/>
      <c r="F5" s="20" t="s">
        <v>143</v>
      </c>
      <c r="G5" s="20" t="s">
        <v>144</v>
      </c>
      <c r="H5" s="20" t="s">
        <v>145</v>
      </c>
      <c r="I5" s="20" t="s">
        <v>146</v>
      </c>
      <c r="J5" s="20" t="s">
        <v>147</v>
      </c>
      <c r="K5" s="20" t="s">
        <v>148</v>
      </c>
      <c r="L5" s="88"/>
      <c r="M5" s="88"/>
    </row>
    <row r="6" spans="1:13" ht="21.75" thickTop="1">
      <c r="A6" s="22" t="s">
        <v>28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62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5" ht="21">
      <c r="A8" s="5" t="s">
        <v>63</v>
      </c>
      <c r="B8" s="5">
        <v>1782000</v>
      </c>
      <c r="C8" s="5"/>
      <c r="D8" s="5"/>
      <c r="E8" s="5">
        <f>B8+D8-C8</f>
        <v>1782000</v>
      </c>
      <c r="F8" s="6">
        <v>297000</v>
      </c>
      <c r="G8" s="6">
        <v>148500</v>
      </c>
      <c r="H8" s="5">
        <v>148500</v>
      </c>
      <c r="I8" s="5">
        <v>148500</v>
      </c>
      <c r="J8" s="5">
        <v>148500</v>
      </c>
      <c r="K8" s="5"/>
      <c r="L8" s="5">
        <f>SUM(F8+G8+H8+I8+J8+K8)</f>
        <v>891000</v>
      </c>
      <c r="M8" s="7">
        <f>E8-(SUM(F8:K8))</f>
        <v>891000</v>
      </c>
      <c r="O8" s="70"/>
    </row>
    <row r="9" spans="1:15" ht="21">
      <c r="A9" s="5" t="s">
        <v>64</v>
      </c>
      <c r="B9" s="5">
        <v>1811910</v>
      </c>
      <c r="C9" s="5"/>
      <c r="D9" s="5"/>
      <c r="E9" s="5">
        <f>B9+D9-C9</f>
        <v>1811910</v>
      </c>
      <c r="F9" s="6">
        <v>102526.67</v>
      </c>
      <c r="G9" s="6">
        <v>44800</v>
      </c>
      <c r="H9" s="5">
        <v>44800</v>
      </c>
      <c r="I9" s="5">
        <v>44800</v>
      </c>
      <c r="J9" s="5">
        <v>44800</v>
      </c>
      <c r="K9" s="5"/>
      <c r="L9" s="5">
        <f>SUM(F9+G9+H9+I9+J9+K9)</f>
        <v>281726.67</v>
      </c>
      <c r="M9" s="7">
        <f>E9-(SUM(F9:K9))</f>
        <v>1530183.33</v>
      </c>
      <c r="O9" s="70"/>
    </row>
    <row r="10" spans="1:256" ht="21">
      <c r="A10" s="6" t="s">
        <v>65</v>
      </c>
      <c r="B10" s="6">
        <v>70560</v>
      </c>
      <c r="C10" s="6"/>
      <c r="D10" s="6"/>
      <c r="E10" s="5">
        <f>B10+D10-C10</f>
        <v>70560</v>
      </c>
      <c r="F10" s="6">
        <v>10200</v>
      </c>
      <c r="G10" s="6">
        <v>8760</v>
      </c>
      <c r="H10" s="6">
        <v>6080</v>
      </c>
      <c r="I10" s="6">
        <v>0</v>
      </c>
      <c r="J10" s="6">
        <v>0</v>
      </c>
      <c r="K10" s="6"/>
      <c r="L10" s="5">
        <f>SUM(F10+G10+H10+I10+J10+K10)</f>
        <v>25040</v>
      </c>
      <c r="M10" s="7">
        <f>E10-(SUM(F10:K10))</f>
        <v>45520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13" ht="21">
      <c r="A11" s="6" t="s">
        <v>66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18</v>
      </c>
      <c r="B12" s="47">
        <f>SUM(B7:B11)</f>
        <v>3664470</v>
      </c>
      <c r="C12" s="47"/>
      <c r="D12" s="47"/>
      <c r="E12" s="47">
        <f>B12+D12-C12</f>
        <v>3664470</v>
      </c>
      <c r="F12" s="45">
        <f>SUM(F8:F11)</f>
        <v>409726.67</v>
      </c>
      <c r="G12" s="45">
        <f>SUM(G8:G11)</f>
        <v>202060</v>
      </c>
      <c r="H12" s="45">
        <f>SUM(H8:H11)</f>
        <v>199380</v>
      </c>
      <c r="I12" s="45">
        <f>SUM(I8:I11)</f>
        <v>193300</v>
      </c>
      <c r="J12" s="45">
        <f>SUM(J8:J11)</f>
        <v>193300</v>
      </c>
      <c r="K12" s="45"/>
      <c r="L12" s="47">
        <f>SUM(L8:L11)</f>
        <v>1197766.67</v>
      </c>
      <c r="M12" s="55">
        <f>E12-(SUM(F12:K12))</f>
        <v>2466703.33</v>
      </c>
    </row>
    <row r="13" spans="1:13" s="27" customFormat="1" ht="21.75" thickTop="1">
      <c r="A13" s="16"/>
      <c r="B13" s="17"/>
      <c r="C13" s="17"/>
      <c r="D13" s="17"/>
      <c r="E13" s="17"/>
      <c r="F13" s="30"/>
      <c r="G13" s="30"/>
      <c r="H13" s="38"/>
      <c r="I13" s="38"/>
      <c r="J13" s="38"/>
      <c r="K13" s="38"/>
      <c r="L13" s="17"/>
      <c r="M13" s="18"/>
    </row>
    <row r="14" ht="21">
      <c r="F14" s="2">
        <f>SUM(F12+G12+H12+I12+J12)</f>
        <v>1197766.67</v>
      </c>
    </row>
    <row r="17" spans="1:13" ht="26.25">
      <c r="A17" s="79" t="s">
        <v>142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ht="26.25">
      <c r="A18" s="79" t="s">
        <v>20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ht="26.25">
      <c r="A19" s="1"/>
    </row>
    <row r="20" spans="1:13" ht="21">
      <c r="A20" s="89" t="s">
        <v>0</v>
      </c>
      <c r="B20" s="89" t="s">
        <v>1</v>
      </c>
      <c r="C20" s="89" t="s">
        <v>2</v>
      </c>
      <c r="D20" s="89" t="s">
        <v>3</v>
      </c>
      <c r="E20" s="89" t="s">
        <v>4</v>
      </c>
      <c r="F20" s="87" t="s">
        <v>129</v>
      </c>
      <c r="G20" s="87"/>
      <c r="H20" s="87"/>
      <c r="I20" s="87"/>
      <c r="J20" s="87"/>
      <c r="K20" s="87"/>
      <c r="L20" s="89" t="s">
        <v>5</v>
      </c>
      <c r="M20" s="89" t="s">
        <v>6</v>
      </c>
    </row>
    <row r="21" spans="1:13" ht="21.75" thickBot="1">
      <c r="A21" s="90"/>
      <c r="B21" s="90"/>
      <c r="C21" s="90"/>
      <c r="D21" s="90"/>
      <c r="E21" s="90"/>
      <c r="F21" s="20" t="s">
        <v>143</v>
      </c>
      <c r="G21" s="20" t="s">
        <v>144</v>
      </c>
      <c r="H21" s="20" t="s">
        <v>145</v>
      </c>
      <c r="I21" s="20" t="s">
        <v>146</v>
      </c>
      <c r="J21" s="20" t="s">
        <v>147</v>
      </c>
      <c r="K21" s="20" t="s">
        <v>148</v>
      </c>
      <c r="L21" s="90"/>
      <c r="M21" s="90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68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67</v>
      </c>
      <c r="B24" s="5">
        <v>10476</v>
      </c>
      <c r="C24" s="5"/>
      <c r="D24" s="5"/>
      <c r="E24" s="5">
        <f>B24+D24-C24</f>
        <v>10476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/>
      <c r="L24" s="5">
        <f>SUM(F24:K24)</f>
        <v>0</v>
      </c>
      <c r="M24" s="7">
        <f>E24-(SUM(F24:K24))</f>
        <v>10476</v>
      </c>
    </row>
    <row r="25" spans="1:13" s="27" customFormat="1" ht="21.75" thickBot="1">
      <c r="A25" s="9" t="s">
        <v>125</v>
      </c>
      <c r="B25" s="10">
        <f>SUM(B24:B24)</f>
        <v>10476</v>
      </c>
      <c r="C25" s="10"/>
      <c r="D25" s="10"/>
      <c r="E25" s="10">
        <f>B25+D25-C25</f>
        <v>10476</v>
      </c>
      <c r="F25" s="45">
        <f>SUM(F24)</f>
        <v>0</v>
      </c>
      <c r="G25" s="45">
        <f>SUM(G24)</f>
        <v>0</v>
      </c>
      <c r="H25" s="45">
        <f>SUM(H24)</f>
        <v>0</v>
      </c>
      <c r="I25" s="45">
        <f>SUM(I24)</f>
        <v>0</v>
      </c>
      <c r="J25" s="45">
        <f>SUM(J24)</f>
        <v>0</v>
      </c>
      <c r="K25" s="45"/>
      <c r="L25" s="47">
        <f>SUM(L24)</f>
        <v>0</v>
      </c>
      <c r="M25" s="12">
        <f>E25-(SUM(F25:K25))</f>
        <v>10476</v>
      </c>
    </row>
    <row r="26" ht="21.75" thickTop="1"/>
    <row r="28" spans="1:13" ht="26.25">
      <c r="A28" s="79" t="s">
        <v>142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26.25">
      <c r="A29" s="79" t="s">
        <v>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ht="26.25">
      <c r="A30" s="1"/>
    </row>
    <row r="31" spans="1:13" ht="21">
      <c r="A31" s="87" t="s">
        <v>0</v>
      </c>
      <c r="B31" s="87" t="s">
        <v>1</v>
      </c>
      <c r="C31" s="87" t="s">
        <v>2</v>
      </c>
      <c r="D31" s="87" t="s">
        <v>3</v>
      </c>
      <c r="E31" s="87" t="s">
        <v>4</v>
      </c>
      <c r="F31" s="87" t="s">
        <v>129</v>
      </c>
      <c r="G31" s="87"/>
      <c r="H31" s="87"/>
      <c r="I31" s="87"/>
      <c r="J31" s="87"/>
      <c r="K31" s="87"/>
      <c r="L31" s="87" t="s">
        <v>5</v>
      </c>
      <c r="M31" s="87" t="s">
        <v>6</v>
      </c>
    </row>
    <row r="32" spans="1:13" ht="21.75" thickBot="1">
      <c r="A32" s="88"/>
      <c r="B32" s="88"/>
      <c r="C32" s="88"/>
      <c r="D32" s="88"/>
      <c r="E32" s="88"/>
      <c r="F32" s="20" t="s">
        <v>143</v>
      </c>
      <c r="G32" s="20" t="s">
        <v>144</v>
      </c>
      <c r="H32" s="20" t="s">
        <v>145</v>
      </c>
      <c r="I32" s="20" t="s">
        <v>146</v>
      </c>
      <c r="J32" s="20" t="s">
        <v>147</v>
      </c>
      <c r="K32" s="20" t="s">
        <v>148</v>
      </c>
      <c r="L32" s="88"/>
      <c r="M32" s="88"/>
    </row>
    <row r="33" spans="1:13" ht="21.75" thickTop="1">
      <c r="A33" s="3" t="s">
        <v>23</v>
      </c>
      <c r="B33" s="4"/>
      <c r="C33" s="4"/>
      <c r="D33" s="4"/>
      <c r="E33" s="4"/>
      <c r="F33" s="4"/>
      <c r="G33" s="4"/>
      <c r="H33" s="21"/>
      <c r="I33" s="4"/>
      <c r="J33" s="4"/>
      <c r="K33" s="4"/>
      <c r="L33" s="4"/>
      <c r="M33" s="4"/>
    </row>
    <row r="34" spans="1:16" ht="21">
      <c r="A34" s="5" t="s">
        <v>21</v>
      </c>
      <c r="B34" s="5">
        <v>1626960</v>
      </c>
      <c r="C34" s="5"/>
      <c r="D34" s="5">
        <v>2142920</v>
      </c>
      <c r="E34" s="5">
        <f>SUM(B34-C34)+D34</f>
        <v>3769880</v>
      </c>
      <c r="F34" s="5">
        <v>513840</v>
      </c>
      <c r="G34" s="5">
        <v>256920</v>
      </c>
      <c r="H34" s="5">
        <v>283049.04</v>
      </c>
      <c r="I34" s="5">
        <v>271920</v>
      </c>
      <c r="J34" s="5">
        <v>396365</v>
      </c>
      <c r="K34" s="5"/>
      <c r="L34" s="5">
        <f>SUM(F34:K34)</f>
        <v>1722094.04</v>
      </c>
      <c r="M34" s="7">
        <f>SUM(E34-L34)</f>
        <v>2047785.96</v>
      </c>
      <c r="O34" s="70"/>
      <c r="P34" s="70"/>
    </row>
    <row r="35" spans="1:16" ht="21">
      <c r="A35" s="5" t="s">
        <v>22</v>
      </c>
      <c r="B35" s="5">
        <v>0</v>
      </c>
      <c r="C35" s="5"/>
      <c r="D35" s="5">
        <v>126000</v>
      </c>
      <c r="E35" s="5">
        <f>SUM(B35-C35)+D35</f>
        <v>126000</v>
      </c>
      <c r="F35" s="5">
        <v>0</v>
      </c>
      <c r="G35" s="5">
        <v>0</v>
      </c>
      <c r="H35" s="5">
        <v>0</v>
      </c>
      <c r="I35" s="5">
        <v>21600</v>
      </c>
      <c r="J35" s="5">
        <v>0</v>
      </c>
      <c r="K35" s="5"/>
      <c r="L35" s="5">
        <f>SUM(F35:K35)</f>
        <v>21600</v>
      </c>
      <c r="M35" s="7">
        <f>SUM(E35-L35)</f>
        <v>104400</v>
      </c>
      <c r="O35" s="70"/>
      <c r="P35" s="71"/>
    </row>
    <row r="36" spans="1:13" s="27" customFormat="1" ht="21.75" thickBot="1">
      <c r="A36" s="9" t="s">
        <v>16</v>
      </c>
      <c r="B36" s="10">
        <f>SUM(B34:B35)</f>
        <v>1626960</v>
      </c>
      <c r="C36" s="10"/>
      <c r="D36" s="10">
        <f>SUM(D35+D34)</f>
        <v>2268920</v>
      </c>
      <c r="E36" s="10">
        <f>SUM(B36-C36)+D36</f>
        <v>3895880</v>
      </c>
      <c r="F36" s="10">
        <f>SUM(F34:F35)</f>
        <v>513840</v>
      </c>
      <c r="G36" s="10">
        <f>SUM(G34:G35)</f>
        <v>256920</v>
      </c>
      <c r="H36" s="10">
        <f>SUM(H35+H34)</f>
        <v>283049.04</v>
      </c>
      <c r="I36" s="10">
        <f>SUM(I35+I34)</f>
        <v>293520</v>
      </c>
      <c r="J36" s="10">
        <f>SUM(J34:J35)</f>
        <v>396365</v>
      </c>
      <c r="K36" s="10"/>
      <c r="L36" s="10">
        <f>SUM(F36:K36)</f>
        <v>1743694.04</v>
      </c>
      <c r="M36" s="12">
        <f>SUM(E36-L36)</f>
        <v>2152185.96</v>
      </c>
    </row>
    <row r="37" spans="1:13" ht="21.75" thickTop="1">
      <c r="A37" s="22" t="s">
        <v>24</v>
      </c>
      <c r="B37" s="4"/>
      <c r="C37" s="4"/>
      <c r="D37" s="4"/>
      <c r="E37" s="4"/>
      <c r="F37" s="4"/>
      <c r="G37" s="4"/>
      <c r="H37" s="21"/>
      <c r="I37" s="4"/>
      <c r="J37" s="4"/>
      <c r="K37" s="4"/>
      <c r="L37" s="4"/>
      <c r="M37" s="4"/>
    </row>
    <row r="38" spans="1:16" ht="21">
      <c r="A38" s="5" t="s">
        <v>30</v>
      </c>
      <c r="B38" s="5">
        <v>1516000</v>
      </c>
      <c r="C38" s="5">
        <v>503000</v>
      </c>
      <c r="D38" s="5">
        <v>1770000</v>
      </c>
      <c r="E38" s="5">
        <f>SUM(B38-C38)+D38</f>
        <v>2783000</v>
      </c>
      <c r="F38" s="5">
        <v>140900</v>
      </c>
      <c r="G38" s="5">
        <v>76790</v>
      </c>
      <c r="H38" s="5">
        <v>86959.02</v>
      </c>
      <c r="I38" s="5">
        <v>80720</v>
      </c>
      <c r="J38" s="5">
        <v>71700</v>
      </c>
      <c r="K38" s="5"/>
      <c r="L38" s="5">
        <f>SUM(F38:K38)</f>
        <v>457069.02</v>
      </c>
      <c r="M38" s="7">
        <f>SUM(E38-L38)</f>
        <v>2325930.98</v>
      </c>
      <c r="O38" s="70"/>
      <c r="P38" s="70"/>
    </row>
    <row r="39" spans="1:16" ht="21">
      <c r="A39" s="5" t="s">
        <v>31</v>
      </c>
      <c r="B39" s="5">
        <v>1691540</v>
      </c>
      <c r="C39" s="73">
        <v>99512</v>
      </c>
      <c r="D39" s="5">
        <v>860000</v>
      </c>
      <c r="E39" s="5">
        <f>SUM(B39-C39)+D39</f>
        <v>2452028</v>
      </c>
      <c r="F39" s="5">
        <v>104954</v>
      </c>
      <c r="G39" s="5">
        <v>142455</v>
      </c>
      <c r="H39" s="5">
        <v>151083.2</v>
      </c>
      <c r="I39" s="5">
        <v>207010.9</v>
      </c>
      <c r="J39" s="5">
        <v>116895.8</v>
      </c>
      <c r="K39" s="5"/>
      <c r="L39" s="5">
        <f>SUM(F39:K39)</f>
        <v>722398.9</v>
      </c>
      <c r="M39" s="7">
        <f>SUM(E39-L39)</f>
        <v>1729629.1</v>
      </c>
      <c r="O39" s="70"/>
      <c r="P39" s="70"/>
    </row>
    <row r="40" spans="1:16" ht="21">
      <c r="A40" s="5" t="s">
        <v>32</v>
      </c>
      <c r="B40" s="5">
        <v>706000</v>
      </c>
      <c r="C40" s="5">
        <v>195000</v>
      </c>
      <c r="D40" s="5">
        <v>770000</v>
      </c>
      <c r="E40" s="5">
        <f>SUM(B40-C40)+D40</f>
        <v>1281000</v>
      </c>
      <c r="F40" s="5">
        <v>0</v>
      </c>
      <c r="G40" s="5">
        <v>5244</v>
      </c>
      <c r="H40" s="5">
        <v>7612</v>
      </c>
      <c r="I40" s="5">
        <v>114429</v>
      </c>
      <c r="J40" s="5">
        <v>0</v>
      </c>
      <c r="K40" s="5"/>
      <c r="L40" s="5">
        <f>SUM(F40:K40)</f>
        <v>127285</v>
      </c>
      <c r="M40" s="7">
        <f>SUM(E40-L40)</f>
        <v>1153715</v>
      </c>
      <c r="O40" s="70"/>
      <c r="P40" s="70"/>
    </row>
    <row r="41" spans="1:13" s="27" customFormat="1" ht="21.75" thickBot="1">
      <c r="A41" s="9" t="s">
        <v>15</v>
      </c>
      <c r="B41" s="10">
        <f>SUM(B38:B40)</f>
        <v>3913540</v>
      </c>
      <c r="C41" s="10">
        <f>SUM(C38:C40)</f>
        <v>797512</v>
      </c>
      <c r="D41" s="10">
        <f>SUM(D38:D40)</f>
        <v>3400000</v>
      </c>
      <c r="E41" s="10">
        <f>SUM(B41-C41)+D41</f>
        <v>6516028</v>
      </c>
      <c r="F41" s="10">
        <f>SUM(F38:F40)</f>
        <v>245854</v>
      </c>
      <c r="G41" s="10">
        <f>SUM(G38:G40)</f>
        <v>224489</v>
      </c>
      <c r="H41" s="10">
        <f>SUM(H40+H39+H38)</f>
        <v>245654.22000000003</v>
      </c>
      <c r="I41" s="10">
        <f>SUM(I40+I39+I38)</f>
        <v>402159.9</v>
      </c>
      <c r="J41" s="10">
        <f>SUM(J40+J39+J38)</f>
        <v>188595.8</v>
      </c>
      <c r="K41" s="10"/>
      <c r="L41" s="10">
        <f>SUM(L38:L40)</f>
        <v>1306752.92</v>
      </c>
      <c r="M41" s="12">
        <f>SUM(E41-L41)</f>
        <v>5209275.08</v>
      </c>
    </row>
    <row r="42" spans="1:13" ht="21.75" thickTop="1">
      <c r="A42" s="22" t="s">
        <v>25</v>
      </c>
      <c r="B42" s="4"/>
      <c r="C42" s="4"/>
      <c r="D42" s="4"/>
      <c r="E42" s="4"/>
      <c r="F42" s="4"/>
      <c r="G42" s="4"/>
      <c r="H42" s="21"/>
      <c r="I42" s="4"/>
      <c r="J42" s="4"/>
      <c r="K42" s="4"/>
      <c r="L42" s="4"/>
      <c r="M42" s="4"/>
    </row>
    <row r="43" spans="1:16" ht="21">
      <c r="A43" s="5" t="s">
        <v>26</v>
      </c>
      <c r="B43" s="5">
        <v>56000</v>
      </c>
      <c r="C43" s="5"/>
      <c r="D43" s="5"/>
      <c r="E43" s="5">
        <f>SUM(B43-C43)+D43</f>
        <v>56000</v>
      </c>
      <c r="F43" s="28">
        <v>1000</v>
      </c>
      <c r="G43" s="23">
        <v>2068</v>
      </c>
      <c r="H43" s="5">
        <v>1574</v>
      </c>
      <c r="I43" s="5">
        <v>4408</v>
      </c>
      <c r="J43" s="5">
        <v>2814</v>
      </c>
      <c r="K43" s="5"/>
      <c r="L43" s="28">
        <f>SUM(F43:K43)</f>
        <v>11864</v>
      </c>
      <c r="M43" s="7">
        <f>SUM(E43-F43-G43-H43-I43-J43-K43)</f>
        <v>44136</v>
      </c>
      <c r="O43" s="70"/>
      <c r="P43" s="70"/>
    </row>
    <row r="44" spans="1:13" s="27" customFormat="1" ht="21.75" thickBot="1">
      <c r="A44" s="9" t="s">
        <v>17</v>
      </c>
      <c r="B44" s="10">
        <f>SUM(B43)</f>
        <v>56000</v>
      </c>
      <c r="C44" s="10"/>
      <c r="D44" s="10"/>
      <c r="E44" s="10">
        <f>SUM(B44-C44)+D44</f>
        <v>56000</v>
      </c>
      <c r="F44" s="10">
        <f>SUM(F43)</f>
        <v>1000</v>
      </c>
      <c r="G44" s="10">
        <f>SUM(G43)</f>
        <v>2068</v>
      </c>
      <c r="H44" s="10">
        <f>SUM(H43)</f>
        <v>1574</v>
      </c>
      <c r="I44" s="10">
        <f>SUM(I43)</f>
        <v>4408</v>
      </c>
      <c r="J44" s="10">
        <f>SUM(J43)</f>
        <v>2814</v>
      </c>
      <c r="K44" s="10"/>
      <c r="L44" s="10">
        <f>SUM(L43)</f>
        <v>11864</v>
      </c>
      <c r="M44" s="12">
        <f>SUM(E44-F44-G44-H44-I44-J44-K44)</f>
        <v>44136</v>
      </c>
    </row>
    <row r="45" spans="1:13" ht="21.75" thickTop="1">
      <c r="A45" s="22" t="s">
        <v>27</v>
      </c>
      <c r="B45" s="4"/>
      <c r="C45" s="4"/>
      <c r="D45" s="4"/>
      <c r="E45" s="4"/>
      <c r="F45" s="4"/>
      <c r="G45" s="4"/>
      <c r="H45" s="21"/>
      <c r="I45" s="4"/>
      <c r="J45" s="4"/>
      <c r="K45" s="4"/>
      <c r="L45" s="4"/>
      <c r="M45" s="4"/>
    </row>
    <row r="46" spans="1:13" ht="21">
      <c r="A46" s="8" t="s">
        <v>33</v>
      </c>
      <c r="B46" s="4"/>
      <c r="C46" s="4"/>
      <c r="D46" s="4"/>
      <c r="E46" s="4"/>
      <c r="F46" s="4"/>
      <c r="G46" s="4"/>
      <c r="H46" s="21"/>
      <c r="I46" s="4"/>
      <c r="J46" s="4"/>
      <c r="K46" s="4"/>
      <c r="L46" s="4"/>
      <c r="M46" s="4"/>
    </row>
    <row r="47" spans="1:16" ht="21">
      <c r="A47" s="5" t="s">
        <v>149</v>
      </c>
      <c r="B47" s="5">
        <v>600000</v>
      </c>
      <c r="C47" s="5"/>
      <c r="D47" s="5">
        <v>950000</v>
      </c>
      <c r="E47" s="5">
        <f>SUM(B47+D47-C47)</f>
        <v>1550000</v>
      </c>
      <c r="F47" s="28">
        <v>27450</v>
      </c>
      <c r="G47" s="5">
        <v>0</v>
      </c>
      <c r="H47" s="5">
        <v>71750</v>
      </c>
      <c r="I47" s="5">
        <v>127550</v>
      </c>
      <c r="J47" s="5">
        <v>86942</v>
      </c>
      <c r="K47" s="5"/>
      <c r="L47" s="5">
        <f aca="true" t="shared" si="0" ref="L47:L54">SUM(F47:K47)</f>
        <v>313692</v>
      </c>
      <c r="M47" s="7">
        <f aca="true" t="shared" si="1" ref="M47:M52">SUM(E47-L47)</f>
        <v>1236308</v>
      </c>
      <c r="O47" s="70"/>
      <c r="P47" s="70"/>
    </row>
    <row r="48" spans="1:13" ht="21">
      <c r="A48" s="5" t="s">
        <v>150</v>
      </c>
      <c r="B48" s="5">
        <v>50000</v>
      </c>
      <c r="C48" s="5"/>
      <c r="D48" s="5">
        <v>150000</v>
      </c>
      <c r="E48" s="5">
        <f>SUM(B48-C48)+D48</f>
        <v>200000</v>
      </c>
      <c r="F48" s="28">
        <v>0</v>
      </c>
      <c r="G48" s="5">
        <v>0</v>
      </c>
      <c r="H48" s="5">
        <v>0</v>
      </c>
      <c r="I48" s="5">
        <v>0</v>
      </c>
      <c r="J48" s="5">
        <v>149960</v>
      </c>
      <c r="K48" s="5"/>
      <c r="L48" s="5">
        <f t="shared" si="0"/>
        <v>149960</v>
      </c>
      <c r="M48" s="7">
        <f t="shared" si="1"/>
        <v>50040</v>
      </c>
    </row>
    <row r="49" spans="1:13" ht="21">
      <c r="A49" s="5" t="s">
        <v>151</v>
      </c>
      <c r="B49" s="5">
        <v>100000</v>
      </c>
      <c r="C49" s="5">
        <v>100000</v>
      </c>
      <c r="D49" s="5"/>
      <c r="E49" s="5">
        <f>SUM(B49+D49-C49)</f>
        <v>0</v>
      </c>
      <c r="F49" s="28">
        <v>0</v>
      </c>
      <c r="G49" s="5">
        <v>0</v>
      </c>
      <c r="H49" s="5">
        <v>0</v>
      </c>
      <c r="I49" s="5">
        <v>0</v>
      </c>
      <c r="J49" s="5">
        <v>0</v>
      </c>
      <c r="K49" s="5"/>
      <c r="L49" s="5">
        <f t="shared" si="0"/>
        <v>0</v>
      </c>
      <c r="M49" s="7">
        <f t="shared" si="1"/>
        <v>0</v>
      </c>
    </row>
    <row r="50" spans="1:13" ht="21">
      <c r="A50" s="5" t="s">
        <v>152</v>
      </c>
      <c r="B50" s="5">
        <v>15000</v>
      </c>
      <c r="C50" s="5"/>
      <c r="D50" s="5"/>
      <c r="E50" s="5">
        <f>SUM(B50+D50-C50)</f>
        <v>15000</v>
      </c>
      <c r="F50" s="28">
        <v>0</v>
      </c>
      <c r="G50" s="5">
        <v>0</v>
      </c>
      <c r="H50" s="5">
        <v>0</v>
      </c>
      <c r="I50" s="5">
        <v>0</v>
      </c>
      <c r="J50" s="5">
        <v>0</v>
      </c>
      <c r="K50" s="5"/>
      <c r="L50" s="5">
        <f t="shared" si="0"/>
        <v>0</v>
      </c>
      <c r="M50" s="7">
        <f t="shared" si="1"/>
        <v>15000</v>
      </c>
    </row>
    <row r="51" spans="1:13" ht="21">
      <c r="A51" s="5" t="s">
        <v>153</v>
      </c>
      <c r="B51" s="5">
        <v>20000</v>
      </c>
      <c r="C51" s="5"/>
      <c r="D51" s="5"/>
      <c r="E51" s="5">
        <f>SUM(B51+D51-C51)</f>
        <v>20000</v>
      </c>
      <c r="F51" s="28">
        <v>0</v>
      </c>
      <c r="G51" s="5">
        <v>0</v>
      </c>
      <c r="H51" s="5">
        <v>0</v>
      </c>
      <c r="I51" s="5">
        <v>0</v>
      </c>
      <c r="J51" s="5">
        <v>0</v>
      </c>
      <c r="K51" s="5"/>
      <c r="L51" s="5">
        <f t="shared" si="0"/>
        <v>0</v>
      </c>
      <c r="M51" s="7">
        <f t="shared" si="1"/>
        <v>20000</v>
      </c>
    </row>
    <row r="52" spans="1:15" ht="21">
      <c r="A52" s="5" t="s">
        <v>154</v>
      </c>
      <c r="B52" s="5">
        <v>15000</v>
      </c>
      <c r="C52" s="5"/>
      <c r="D52" s="5"/>
      <c r="E52" s="5">
        <f>SUM(B52-C52)+D52</f>
        <v>15000</v>
      </c>
      <c r="F52" s="28">
        <v>0</v>
      </c>
      <c r="G52" s="5">
        <v>0</v>
      </c>
      <c r="H52" s="5">
        <v>0</v>
      </c>
      <c r="I52" s="5">
        <v>0</v>
      </c>
      <c r="J52" s="5">
        <v>0</v>
      </c>
      <c r="K52" s="5"/>
      <c r="L52" s="5">
        <f t="shared" si="0"/>
        <v>0</v>
      </c>
      <c r="M52" s="7">
        <f t="shared" si="1"/>
        <v>15000</v>
      </c>
      <c r="O52" s="70"/>
    </row>
    <row r="53" spans="1:13" ht="21">
      <c r="A53" s="5" t="s">
        <v>155</v>
      </c>
      <c r="B53" s="24">
        <v>110000</v>
      </c>
      <c r="C53" s="24"/>
      <c r="D53" s="24">
        <v>50000</v>
      </c>
      <c r="E53" s="5">
        <f>B53+D53-C53</f>
        <v>160000</v>
      </c>
      <c r="F53" s="28">
        <v>0</v>
      </c>
      <c r="G53" s="5">
        <v>0</v>
      </c>
      <c r="H53" s="5">
        <v>0</v>
      </c>
      <c r="I53" s="5">
        <v>2550</v>
      </c>
      <c r="J53" s="5">
        <v>0</v>
      </c>
      <c r="K53" s="5"/>
      <c r="L53" s="5">
        <f t="shared" si="0"/>
        <v>2550</v>
      </c>
      <c r="M53" s="7">
        <f>E53-(SUM(F53:K53))</f>
        <v>157450</v>
      </c>
    </row>
    <row r="54" spans="1:13" ht="21">
      <c r="A54" s="5" t="s">
        <v>156</v>
      </c>
      <c r="B54" s="5">
        <v>110000</v>
      </c>
      <c r="C54" s="5"/>
      <c r="D54" s="5">
        <v>210000</v>
      </c>
      <c r="E54" s="5">
        <f>B54+D54-C54</f>
        <v>320000</v>
      </c>
      <c r="F54" s="28">
        <v>0</v>
      </c>
      <c r="G54" s="5">
        <v>0</v>
      </c>
      <c r="H54" s="5">
        <v>0</v>
      </c>
      <c r="I54" s="5">
        <v>2550</v>
      </c>
      <c r="J54" s="5">
        <v>2150</v>
      </c>
      <c r="K54" s="5"/>
      <c r="L54" s="5">
        <f t="shared" si="0"/>
        <v>4700</v>
      </c>
      <c r="M54" s="7">
        <f>E54-(SUM(F54:K54))</f>
        <v>315300</v>
      </c>
    </row>
    <row r="55" spans="1:15" ht="26.25">
      <c r="A55" s="79" t="s">
        <v>142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O55" s="70"/>
    </row>
    <row r="56" spans="1:13" ht="26.25">
      <c r="A56" s="79" t="s">
        <v>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ht="2.25" customHeight="1">
      <c r="A57" s="1"/>
    </row>
    <row r="58" spans="1:13" ht="21">
      <c r="A58" s="87" t="s">
        <v>0</v>
      </c>
      <c r="B58" s="87" t="s">
        <v>1</v>
      </c>
      <c r="C58" s="87" t="s">
        <v>2</v>
      </c>
      <c r="D58" s="87" t="s">
        <v>3</v>
      </c>
      <c r="E58" s="87" t="s">
        <v>4</v>
      </c>
      <c r="F58" s="87" t="s">
        <v>129</v>
      </c>
      <c r="G58" s="87"/>
      <c r="H58" s="87"/>
      <c r="I58" s="87"/>
      <c r="J58" s="87"/>
      <c r="K58" s="87"/>
      <c r="L58" s="87" t="s">
        <v>5</v>
      </c>
      <c r="M58" s="87" t="s">
        <v>6</v>
      </c>
    </row>
    <row r="59" spans="1:15" ht="21.75" thickBot="1">
      <c r="A59" s="88"/>
      <c r="B59" s="88"/>
      <c r="C59" s="88"/>
      <c r="D59" s="88"/>
      <c r="E59" s="88"/>
      <c r="F59" s="20" t="s">
        <v>143</v>
      </c>
      <c r="G59" s="20" t="s">
        <v>144</v>
      </c>
      <c r="H59" s="20" t="s">
        <v>145</v>
      </c>
      <c r="I59" s="20" t="s">
        <v>146</v>
      </c>
      <c r="J59" s="20" t="s">
        <v>147</v>
      </c>
      <c r="K59" s="20" t="s">
        <v>148</v>
      </c>
      <c r="L59" s="88"/>
      <c r="M59" s="88"/>
      <c r="O59" s="70"/>
    </row>
    <row r="60" spans="1:13" ht="20.25" customHeight="1" thickTop="1">
      <c r="A60" s="22" t="s">
        <v>27</v>
      </c>
      <c r="B60" s="5"/>
      <c r="C60" s="5"/>
      <c r="D60" s="5"/>
      <c r="E60" s="5"/>
      <c r="F60" s="5"/>
      <c r="G60" s="5"/>
      <c r="H60" s="23"/>
      <c r="I60" s="5"/>
      <c r="J60" s="5"/>
      <c r="K60" s="5"/>
      <c r="L60" s="5"/>
      <c r="M60" s="5"/>
    </row>
    <row r="61" spans="1:13" ht="20.25" customHeight="1">
      <c r="A61" s="8" t="s">
        <v>157</v>
      </c>
      <c r="B61" s="5"/>
      <c r="C61" s="5"/>
      <c r="D61" s="5"/>
      <c r="E61" s="5"/>
      <c r="F61" s="5"/>
      <c r="G61" s="5"/>
      <c r="H61" s="23"/>
      <c r="I61" s="5"/>
      <c r="J61" s="5"/>
      <c r="K61" s="5"/>
      <c r="L61" s="5"/>
      <c r="M61" s="5"/>
    </row>
    <row r="62" spans="1:16" ht="21">
      <c r="A62" s="5" t="s">
        <v>158</v>
      </c>
      <c r="B62" s="5">
        <v>80000</v>
      </c>
      <c r="C62" s="5"/>
      <c r="D62" s="5"/>
      <c r="E62" s="5">
        <f aca="true" t="shared" si="2" ref="E62:E67">SUM(B62-C62)+D62</f>
        <v>80000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/>
      <c r="L62" s="5">
        <f aca="true" t="shared" si="3" ref="L62:L67">SUM(F62:K62)</f>
        <v>0</v>
      </c>
      <c r="M62" s="7">
        <f aca="true" t="shared" si="4" ref="M62:M68">SUM(E62-L62)</f>
        <v>80000</v>
      </c>
      <c r="O62" s="70"/>
      <c r="P62" s="70"/>
    </row>
    <row r="63" spans="1:13" ht="21">
      <c r="A63" s="5" t="s">
        <v>159</v>
      </c>
      <c r="B63" s="5">
        <v>520000</v>
      </c>
      <c r="C63" s="5"/>
      <c r="D63" s="5">
        <v>550000</v>
      </c>
      <c r="E63" s="5">
        <f t="shared" si="2"/>
        <v>1070000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/>
      <c r="L63" s="5">
        <f t="shared" si="3"/>
        <v>0</v>
      </c>
      <c r="M63" s="7">
        <f t="shared" si="4"/>
        <v>1070000</v>
      </c>
    </row>
    <row r="64" spans="1:13" ht="18.75" customHeight="1">
      <c r="A64" s="5" t="s">
        <v>160</v>
      </c>
      <c r="B64" s="5">
        <v>80000</v>
      </c>
      <c r="C64" s="5"/>
      <c r="D64" s="5"/>
      <c r="E64" s="5">
        <f t="shared" si="2"/>
        <v>80000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/>
      <c r="L64" s="5">
        <f t="shared" si="3"/>
        <v>0</v>
      </c>
      <c r="M64" s="7">
        <f t="shared" si="4"/>
        <v>80000</v>
      </c>
    </row>
    <row r="65" spans="1:13" ht="21">
      <c r="A65" s="50" t="s">
        <v>161</v>
      </c>
      <c r="B65" s="5">
        <v>133300</v>
      </c>
      <c r="C65" s="5"/>
      <c r="D65" s="5"/>
      <c r="E65" s="5">
        <f t="shared" si="2"/>
        <v>133300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/>
      <c r="L65" s="5">
        <f t="shared" si="3"/>
        <v>0</v>
      </c>
      <c r="M65" s="7">
        <f t="shared" si="4"/>
        <v>133300</v>
      </c>
    </row>
    <row r="66" spans="1:13" ht="21">
      <c r="A66" s="50" t="s">
        <v>162</v>
      </c>
      <c r="B66" s="5">
        <v>196900</v>
      </c>
      <c r="C66" s="5"/>
      <c r="D66" s="5"/>
      <c r="E66" s="5">
        <f t="shared" si="2"/>
        <v>196900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/>
      <c r="L66" s="5">
        <f t="shared" si="3"/>
        <v>0</v>
      </c>
      <c r="M66" s="7">
        <f t="shared" si="4"/>
        <v>196900</v>
      </c>
    </row>
    <row r="67" spans="1:13" ht="21">
      <c r="A67" s="5" t="s">
        <v>163</v>
      </c>
      <c r="B67" s="5">
        <v>82600</v>
      </c>
      <c r="C67" s="5"/>
      <c r="D67" s="5"/>
      <c r="E67" s="5">
        <f t="shared" si="2"/>
        <v>82600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/>
      <c r="L67" s="23">
        <f t="shared" si="3"/>
        <v>0</v>
      </c>
      <c r="M67" s="7">
        <f t="shared" si="4"/>
        <v>82600</v>
      </c>
    </row>
    <row r="68" spans="1:13" ht="21">
      <c r="A68" s="5" t="s">
        <v>164</v>
      </c>
      <c r="B68" s="5">
        <v>200000</v>
      </c>
      <c r="C68" s="5"/>
      <c r="D68" s="5"/>
      <c r="E68" s="5">
        <f aca="true" t="shared" si="5" ref="E68:E75">SUM(B68-C68)+D68</f>
        <v>200000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/>
      <c r="L68" s="5">
        <f aca="true" t="shared" si="6" ref="L68:L75">SUM(F68:K68)</f>
        <v>0</v>
      </c>
      <c r="M68" s="7">
        <f t="shared" si="4"/>
        <v>200000</v>
      </c>
    </row>
    <row r="69" spans="1:13" ht="19.5" customHeight="1">
      <c r="A69" s="5" t="s">
        <v>165</v>
      </c>
      <c r="B69" s="5">
        <v>10000</v>
      </c>
      <c r="C69" s="5"/>
      <c r="D69" s="5"/>
      <c r="E69" s="5">
        <f t="shared" si="5"/>
        <v>10000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/>
      <c r="L69" s="5">
        <f t="shared" si="6"/>
        <v>0</v>
      </c>
      <c r="M69" s="7">
        <f>SUM(E69-J69)</f>
        <v>10000</v>
      </c>
    </row>
    <row r="70" spans="1:13" ht="19.5" customHeight="1">
      <c r="A70" s="5" t="s">
        <v>166</v>
      </c>
      <c r="B70" s="24">
        <v>20000</v>
      </c>
      <c r="C70" s="24"/>
      <c r="D70" s="24"/>
      <c r="E70" s="5">
        <f t="shared" si="5"/>
        <v>20000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/>
      <c r="L70" s="5">
        <f t="shared" si="6"/>
        <v>0</v>
      </c>
      <c r="M70" s="7">
        <f>SUM(E70-L70)</f>
        <v>20000</v>
      </c>
    </row>
    <row r="71" spans="1:13" ht="21">
      <c r="A71" s="5" t="s">
        <v>167</v>
      </c>
      <c r="B71" s="24">
        <v>20000</v>
      </c>
      <c r="C71" s="24"/>
      <c r="D71" s="24"/>
      <c r="E71" s="5">
        <f t="shared" si="5"/>
        <v>20000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/>
      <c r="L71" s="5">
        <f t="shared" si="6"/>
        <v>0</v>
      </c>
      <c r="M71" s="7">
        <f>B71</f>
        <v>20000</v>
      </c>
    </row>
    <row r="72" spans="1:13" ht="18" customHeight="1">
      <c r="A72" s="5" t="s">
        <v>168</v>
      </c>
      <c r="B72" s="24">
        <v>20000</v>
      </c>
      <c r="C72" s="24"/>
      <c r="D72" s="24"/>
      <c r="E72" s="5">
        <f t="shared" si="5"/>
        <v>20000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/>
      <c r="L72" s="5">
        <f t="shared" si="6"/>
        <v>0</v>
      </c>
      <c r="M72" s="7">
        <f>B72</f>
        <v>20000</v>
      </c>
    </row>
    <row r="73" spans="1:15" ht="21">
      <c r="A73" s="5" t="s">
        <v>169</v>
      </c>
      <c r="B73" s="5">
        <v>30000</v>
      </c>
      <c r="C73" s="5"/>
      <c r="D73" s="5"/>
      <c r="E73" s="5">
        <f t="shared" si="5"/>
        <v>30000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/>
      <c r="L73" s="5">
        <f t="shared" si="6"/>
        <v>0</v>
      </c>
      <c r="M73" s="7">
        <f>SUM(E73-F73-G73-H73-I73-J73-K73)</f>
        <v>30000</v>
      </c>
      <c r="O73" s="70"/>
    </row>
    <row r="74" spans="1:15" ht="21">
      <c r="A74" s="5" t="s">
        <v>170</v>
      </c>
      <c r="B74" s="5">
        <v>30000</v>
      </c>
      <c r="C74" s="5"/>
      <c r="D74" s="5">
        <v>20000</v>
      </c>
      <c r="E74" s="5">
        <f t="shared" si="5"/>
        <v>50000</v>
      </c>
      <c r="F74" s="5">
        <v>0</v>
      </c>
      <c r="G74" s="5">
        <v>0</v>
      </c>
      <c r="H74" s="5">
        <v>15100</v>
      </c>
      <c r="I74" s="5">
        <v>20292</v>
      </c>
      <c r="J74" s="5">
        <v>0</v>
      </c>
      <c r="K74" s="5"/>
      <c r="L74" s="5">
        <f t="shared" si="6"/>
        <v>35392</v>
      </c>
      <c r="M74" s="7">
        <f>SUM(E74-F74-G74-H74-I74-J74-K74)</f>
        <v>14608</v>
      </c>
      <c r="O74" s="70"/>
    </row>
    <row r="75" spans="1:15" ht="21">
      <c r="A75" s="5" t="s">
        <v>285</v>
      </c>
      <c r="B75" s="5"/>
      <c r="C75" s="5"/>
      <c r="D75" s="5">
        <v>180000</v>
      </c>
      <c r="E75" s="5">
        <f t="shared" si="5"/>
        <v>180000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/>
      <c r="L75" s="5">
        <f t="shared" si="6"/>
        <v>0</v>
      </c>
      <c r="M75" s="7">
        <f>SUM(E75-F75-G75-H75-I75-J75-K75)</f>
        <v>180000</v>
      </c>
      <c r="O75" s="70"/>
    </row>
    <row r="76" spans="1:15" ht="21">
      <c r="A76" s="5" t="s">
        <v>286</v>
      </c>
      <c r="B76" s="5"/>
      <c r="C76" s="5"/>
      <c r="D76" s="5">
        <v>50000</v>
      </c>
      <c r="E76" s="5">
        <f>SUM(B76-C76)+D76</f>
        <v>50000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/>
      <c r="L76" s="5">
        <f>SUM(F76:K76)</f>
        <v>0</v>
      </c>
      <c r="M76" s="7">
        <f>SUM(E76-F76-G76-H76-I76-J76-K76)</f>
        <v>50000</v>
      </c>
      <c r="O76" s="70"/>
    </row>
    <row r="77" spans="1:13" s="27" customFormat="1" ht="18" customHeight="1" thickBot="1">
      <c r="A77" s="39" t="s">
        <v>69</v>
      </c>
      <c r="B77" s="10">
        <f aca="true" t="shared" si="7" ref="B77:G77">SUM(B76+B73+B72+B71+B70+B69+B68+B67+B66+B65+B64+B63+B62+B54+B53+B52+B51+B50+B49+B48+B47)</f>
        <v>2412800</v>
      </c>
      <c r="C77" s="10">
        <f t="shared" si="7"/>
        <v>100000</v>
      </c>
      <c r="D77" s="10">
        <f t="shared" si="7"/>
        <v>1960000</v>
      </c>
      <c r="E77" s="10">
        <f t="shared" si="7"/>
        <v>4272800</v>
      </c>
      <c r="F77" s="10">
        <f t="shared" si="7"/>
        <v>27450</v>
      </c>
      <c r="G77" s="10">
        <f t="shared" si="7"/>
        <v>0</v>
      </c>
      <c r="H77" s="10">
        <f>SUM(H74+H47)</f>
        <v>86850</v>
      </c>
      <c r="I77" s="10">
        <f>SUM(I74+I54+I53+I47)</f>
        <v>152942</v>
      </c>
      <c r="J77" s="10">
        <f>SUM(J54+J48+J47)</f>
        <v>239052</v>
      </c>
      <c r="K77" s="10"/>
      <c r="L77" s="10">
        <f>SUM(L76+L73+L72+L71+L70+L69+L68+L67+L66+L65+L64+L63+L62+L54+L53+L52+L51+L50+L49+L48+L47)</f>
        <v>470902</v>
      </c>
      <c r="M77" s="10">
        <f>SUM(M76+M73+M72+M71+M70+M69+M68+M67+M66+M65+M64+M63+M62+M54+M53+M52+M51+M50+M49+M48+M47)</f>
        <v>3801898</v>
      </c>
    </row>
    <row r="78" spans="1:15" ht="21.75" thickTop="1">
      <c r="A78" s="8" t="s">
        <v>34</v>
      </c>
      <c r="B78" s="4"/>
      <c r="C78" s="4"/>
      <c r="D78" s="4"/>
      <c r="E78" s="4"/>
      <c r="F78" s="4"/>
      <c r="G78" s="4"/>
      <c r="H78" s="21"/>
      <c r="I78" s="4"/>
      <c r="J78" s="4"/>
      <c r="K78" s="4"/>
      <c r="L78" s="4"/>
      <c r="M78" s="4"/>
      <c r="O78" s="70"/>
    </row>
    <row r="79" spans="1:15" ht="21">
      <c r="A79" s="5" t="s">
        <v>171</v>
      </c>
      <c r="B79" s="5">
        <v>50000</v>
      </c>
      <c r="C79" s="5"/>
      <c r="D79" s="5"/>
      <c r="E79" s="5">
        <f>SUM(B79+D79-C79)</f>
        <v>50000</v>
      </c>
      <c r="F79" s="28">
        <v>0</v>
      </c>
      <c r="G79" s="28">
        <v>0</v>
      </c>
      <c r="H79" s="5">
        <v>0</v>
      </c>
      <c r="I79" s="5">
        <v>0</v>
      </c>
      <c r="J79" s="5">
        <v>0</v>
      </c>
      <c r="K79" s="5"/>
      <c r="L79" s="5">
        <f>SUM(F79:K79)</f>
        <v>0</v>
      </c>
      <c r="M79" s="7">
        <f>SUM(E79-L79)</f>
        <v>50000</v>
      </c>
      <c r="O79" s="70"/>
    </row>
    <row r="80" spans="1:15" ht="21">
      <c r="A80" s="5" t="s">
        <v>172</v>
      </c>
      <c r="B80" s="24">
        <v>25000</v>
      </c>
      <c r="C80" s="24"/>
      <c r="D80" s="24"/>
      <c r="E80" s="5">
        <f>SUM(B80-C80)+D80</f>
        <v>25000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/>
      <c r="L80" s="5">
        <f>SUM(F80:K80)</f>
        <v>0</v>
      </c>
      <c r="M80" s="7">
        <f>SUM(E80-L80)</f>
        <v>25000</v>
      </c>
      <c r="O80" s="70"/>
    </row>
    <row r="81" spans="1:15" ht="21">
      <c r="A81" s="5" t="s">
        <v>173</v>
      </c>
      <c r="B81" s="24">
        <v>20000</v>
      </c>
      <c r="C81" s="24"/>
      <c r="D81" s="24"/>
      <c r="E81" s="5">
        <f>SUM(B81-C81)+D81</f>
        <v>20000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/>
      <c r="L81" s="5">
        <f>SUM(F81:K81)</f>
        <v>0</v>
      </c>
      <c r="M81" s="7">
        <f>B81</f>
        <v>20000</v>
      </c>
      <c r="O81" s="70"/>
    </row>
    <row r="82" spans="1:15" ht="21">
      <c r="A82" s="5" t="s">
        <v>174</v>
      </c>
      <c r="B82" s="24">
        <v>10000</v>
      </c>
      <c r="C82" s="24"/>
      <c r="D82" s="24">
        <v>15000</v>
      </c>
      <c r="E82" s="5">
        <f>SUM(B82-C82)+D82</f>
        <v>25000</v>
      </c>
      <c r="F82" s="5">
        <v>0</v>
      </c>
      <c r="G82" s="5">
        <v>0</v>
      </c>
      <c r="H82" s="5">
        <v>0</v>
      </c>
      <c r="I82" s="5">
        <v>24000</v>
      </c>
      <c r="J82" s="5">
        <v>0</v>
      </c>
      <c r="K82" s="5"/>
      <c r="L82" s="5">
        <f>SUM(F82:K82)</f>
        <v>24000</v>
      </c>
      <c r="M82" s="7">
        <f>SUM(E82-L82)</f>
        <v>1000</v>
      </c>
      <c r="O82" s="70"/>
    </row>
    <row r="83" spans="1:15" ht="17.25" customHeight="1">
      <c r="A83" s="5" t="s">
        <v>175</v>
      </c>
      <c r="B83" s="5">
        <v>10000</v>
      </c>
      <c r="C83" s="5"/>
      <c r="D83" s="5"/>
      <c r="E83" s="5">
        <f>SUM(B83-C83)+D83</f>
        <v>10000</v>
      </c>
      <c r="F83" s="5">
        <v>0</v>
      </c>
      <c r="G83" s="5">
        <v>0</v>
      </c>
      <c r="H83" s="5">
        <v>0</v>
      </c>
      <c r="I83" s="5">
        <v>2000</v>
      </c>
      <c r="J83" s="5">
        <v>0</v>
      </c>
      <c r="K83" s="5"/>
      <c r="L83" s="5">
        <f>SUM(F83:K83)</f>
        <v>2000</v>
      </c>
      <c r="M83" s="7">
        <f>SUM(E83-F83-G83-H83-I83-J83-K83)</f>
        <v>8000</v>
      </c>
      <c r="O83" s="70"/>
    </row>
    <row r="84" spans="1:13" s="27" customFormat="1" ht="19.5" customHeight="1" thickBot="1">
      <c r="A84" s="39" t="s">
        <v>70</v>
      </c>
      <c r="B84" s="10">
        <f aca="true" t="shared" si="8" ref="B84:J84">SUM(B79:B83)</f>
        <v>115000</v>
      </c>
      <c r="C84" s="10">
        <f t="shared" si="8"/>
        <v>0</v>
      </c>
      <c r="D84" s="10">
        <f t="shared" si="8"/>
        <v>15000</v>
      </c>
      <c r="E84" s="10">
        <f t="shared" si="8"/>
        <v>130000</v>
      </c>
      <c r="F84" s="10">
        <f t="shared" si="8"/>
        <v>0</v>
      </c>
      <c r="G84" s="10">
        <f t="shared" si="8"/>
        <v>0</v>
      </c>
      <c r="H84" s="10">
        <f t="shared" si="8"/>
        <v>0</v>
      </c>
      <c r="I84" s="10">
        <f t="shared" si="8"/>
        <v>26000</v>
      </c>
      <c r="J84" s="10">
        <f t="shared" si="8"/>
        <v>0</v>
      </c>
      <c r="K84" s="10"/>
      <c r="L84" s="10">
        <f>SUM(L79:L83)</f>
        <v>26000</v>
      </c>
      <c r="M84" s="10">
        <f>SUM(M79:M83)</f>
        <v>104000</v>
      </c>
    </row>
    <row r="85" spans="1:13" ht="27" thickTop="1">
      <c r="A85" s="79" t="s">
        <v>142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1:13" ht="26.25">
      <c r="A86" s="79" t="s">
        <v>9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ht="26.25">
      <c r="A87" s="1"/>
    </row>
    <row r="88" spans="1:13" ht="21">
      <c r="A88" s="87" t="s">
        <v>0</v>
      </c>
      <c r="B88" s="87" t="s">
        <v>1</v>
      </c>
      <c r="C88" s="87" t="s">
        <v>2</v>
      </c>
      <c r="D88" s="87" t="s">
        <v>3</v>
      </c>
      <c r="E88" s="87" t="s">
        <v>4</v>
      </c>
      <c r="F88" s="87" t="s">
        <v>129</v>
      </c>
      <c r="G88" s="87"/>
      <c r="H88" s="87"/>
      <c r="I88" s="87"/>
      <c r="J88" s="87"/>
      <c r="K88" s="87"/>
      <c r="L88" s="87" t="s">
        <v>5</v>
      </c>
      <c r="M88" s="87" t="s">
        <v>6</v>
      </c>
    </row>
    <row r="89" spans="1:13" ht="21.75" thickBot="1">
      <c r="A89" s="88"/>
      <c r="B89" s="88"/>
      <c r="C89" s="88"/>
      <c r="D89" s="88"/>
      <c r="E89" s="88"/>
      <c r="F89" s="20" t="s">
        <v>143</v>
      </c>
      <c r="G89" s="20" t="s">
        <v>144</v>
      </c>
      <c r="H89" s="20" t="s">
        <v>145</v>
      </c>
      <c r="I89" s="20" t="s">
        <v>146</v>
      </c>
      <c r="J89" s="20" t="s">
        <v>147</v>
      </c>
      <c r="K89" s="20" t="s">
        <v>148</v>
      </c>
      <c r="L89" s="88"/>
      <c r="M89" s="88"/>
    </row>
    <row r="90" spans="1:13" ht="21.75" thickTop="1">
      <c r="A90" s="22" t="s">
        <v>27</v>
      </c>
      <c r="B90" s="4"/>
      <c r="C90" s="4"/>
      <c r="D90" s="4"/>
      <c r="E90" s="4"/>
      <c r="F90" s="4"/>
      <c r="G90" s="4"/>
      <c r="H90" s="21"/>
      <c r="I90" s="4"/>
      <c r="J90" s="4"/>
      <c r="K90" s="4"/>
      <c r="L90" s="4"/>
      <c r="M90" s="4"/>
    </row>
    <row r="91" spans="1:13" ht="21">
      <c r="A91" s="35" t="s">
        <v>35</v>
      </c>
      <c r="B91" s="4"/>
      <c r="C91" s="4"/>
      <c r="D91" s="4"/>
      <c r="E91" s="4"/>
      <c r="F91" s="4"/>
      <c r="G91" s="4"/>
      <c r="H91" s="21"/>
      <c r="I91" s="4"/>
      <c r="J91" s="4"/>
      <c r="K91" s="4"/>
      <c r="L91" s="4"/>
      <c r="M91" s="4"/>
    </row>
    <row r="92" spans="1:13" ht="21">
      <c r="A92" s="5" t="s">
        <v>176</v>
      </c>
      <c r="B92" s="5">
        <v>200000</v>
      </c>
      <c r="C92" s="5"/>
      <c r="D92" s="5">
        <v>865000</v>
      </c>
      <c r="E92" s="5">
        <f aca="true" t="shared" si="9" ref="E92:E102">SUM(B92-C92)+D92</f>
        <v>1065000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/>
      <c r="L92" s="5">
        <f aca="true" t="shared" si="10" ref="L92:L102">SUM(F92:K92)</f>
        <v>0</v>
      </c>
      <c r="M92" s="7">
        <f aca="true" t="shared" si="11" ref="M92:M97">SUM(E92-L92)</f>
        <v>1065000</v>
      </c>
    </row>
    <row r="93" spans="1:13" ht="21">
      <c r="A93" s="5" t="s">
        <v>177</v>
      </c>
      <c r="B93" s="5">
        <v>50000</v>
      </c>
      <c r="C93" s="5"/>
      <c r="D93" s="5"/>
      <c r="E93" s="5">
        <f t="shared" si="9"/>
        <v>50000</v>
      </c>
      <c r="F93" s="28">
        <v>0</v>
      </c>
      <c r="G93" s="28">
        <v>0</v>
      </c>
      <c r="H93" s="5">
        <v>0</v>
      </c>
      <c r="I93" s="28">
        <v>0</v>
      </c>
      <c r="J93" s="28">
        <v>0</v>
      </c>
      <c r="K93" s="28"/>
      <c r="L93" s="5">
        <f t="shared" si="10"/>
        <v>0</v>
      </c>
      <c r="M93" s="7">
        <f t="shared" si="11"/>
        <v>50000</v>
      </c>
    </row>
    <row r="94" spans="1:13" ht="21">
      <c r="A94" s="5" t="s">
        <v>178</v>
      </c>
      <c r="B94" s="5">
        <v>50000</v>
      </c>
      <c r="C94" s="5"/>
      <c r="D94" s="5"/>
      <c r="E94" s="5">
        <f t="shared" si="9"/>
        <v>50000</v>
      </c>
      <c r="F94" s="28">
        <v>0</v>
      </c>
      <c r="G94" s="28">
        <v>0</v>
      </c>
      <c r="H94" s="23">
        <v>0</v>
      </c>
      <c r="I94" s="28">
        <v>0</v>
      </c>
      <c r="J94" s="28">
        <v>0</v>
      </c>
      <c r="K94" s="28"/>
      <c r="L94" s="23">
        <f t="shared" si="10"/>
        <v>0</v>
      </c>
      <c r="M94" s="7">
        <f t="shared" si="11"/>
        <v>50000</v>
      </c>
    </row>
    <row r="95" spans="1:13" s="27" customFormat="1" ht="21">
      <c r="A95" s="5" t="s">
        <v>179</v>
      </c>
      <c r="B95" s="5">
        <v>20000</v>
      </c>
      <c r="C95" s="5"/>
      <c r="D95" s="5"/>
      <c r="E95" s="5">
        <f t="shared" si="9"/>
        <v>20000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/>
      <c r="L95" s="5">
        <f t="shared" si="10"/>
        <v>0</v>
      </c>
      <c r="M95" s="7">
        <f t="shared" si="11"/>
        <v>20000</v>
      </c>
    </row>
    <row r="96" spans="1:13" ht="21">
      <c r="A96" s="5" t="s">
        <v>180</v>
      </c>
      <c r="B96" s="5">
        <v>20000</v>
      </c>
      <c r="C96" s="5"/>
      <c r="D96" s="5"/>
      <c r="E96" s="5">
        <f t="shared" si="9"/>
        <v>20000</v>
      </c>
      <c r="F96" s="28">
        <v>0</v>
      </c>
      <c r="G96" s="28">
        <v>0</v>
      </c>
      <c r="H96" s="5">
        <v>0</v>
      </c>
      <c r="I96" s="28">
        <v>0</v>
      </c>
      <c r="J96" s="28">
        <v>0</v>
      </c>
      <c r="K96" s="28"/>
      <c r="L96" s="5">
        <f t="shared" si="10"/>
        <v>0</v>
      </c>
      <c r="M96" s="7">
        <f t="shared" si="11"/>
        <v>20000</v>
      </c>
    </row>
    <row r="97" spans="1:13" ht="21">
      <c r="A97" s="5" t="s">
        <v>181</v>
      </c>
      <c r="B97" s="5">
        <v>100000</v>
      </c>
      <c r="C97" s="5">
        <v>740000</v>
      </c>
      <c r="D97" s="5">
        <v>2600000</v>
      </c>
      <c r="E97" s="5">
        <f t="shared" si="9"/>
        <v>1960000</v>
      </c>
      <c r="F97" s="28">
        <v>0</v>
      </c>
      <c r="G97" s="28">
        <v>0</v>
      </c>
      <c r="H97" s="23">
        <v>0</v>
      </c>
      <c r="I97" s="28">
        <v>0</v>
      </c>
      <c r="J97" s="28">
        <v>0</v>
      </c>
      <c r="K97" s="28"/>
      <c r="L97" s="23">
        <f t="shared" si="10"/>
        <v>0</v>
      </c>
      <c r="M97" s="7">
        <f t="shared" si="11"/>
        <v>1960000</v>
      </c>
    </row>
    <row r="98" spans="1:13" ht="21">
      <c r="A98" s="5" t="s">
        <v>182</v>
      </c>
      <c r="B98" s="5">
        <v>15000</v>
      </c>
      <c r="C98" s="5"/>
      <c r="D98" s="5"/>
      <c r="E98" s="5">
        <f t="shared" si="9"/>
        <v>15000</v>
      </c>
      <c r="F98" s="5">
        <v>0</v>
      </c>
      <c r="G98" s="5">
        <v>7926</v>
      </c>
      <c r="H98" s="5">
        <v>0</v>
      </c>
      <c r="I98" s="5">
        <v>0</v>
      </c>
      <c r="J98" s="5">
        <v>0</v>
      </c>
      <c r="K98" s="5"/>
      <c r="L98" s="5">
        <f t="shared" si="10"/>
        <v>7926</v>
      </c>
      <c r="M98" s="7">
        <f>SUM(E98-L98)</f>
        <v>7074</v>
      </c>
    </row>
    <row r="99" spans="1:13" ht="21">
      <c r="A99" s="5" t="s">
        <v>183</v>
      </c>
      <c r="B99" s="24">
        <v>10000</v>
      </c>
      <c r="C99" s="24"/>
      <c r="D99" s="24"/>
      <c r="E99" s="5">
        <f t="shared" si="9"/>
        <v>10000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/>
      <c r="L99" s="5">
        <f t="shared" si="10"/>
        <v>0</v>
      </c>
      <c r="M99" s="7">
        <f>SUM(E99-L99)</f>
        <v>10000</v>
      </c>
    </row>
    <row r="100" spans="1:13" ht="21">
      <c r="A100" s="5" t="s">
        <v>184</v>
      </c>
      <c r="B100" s="24">
        <v>20000</v>
      </c>
      <c r="C100" s="24"/>
      <c r="D100" s="24"/>
      <c r="E100" s="5">
        <f t="shared" si="9"/>
        <v>20000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/>
      <c r="L100" s="5">
        <f t="shared" si="10"/>
        <v>0</v>
      </c>
      <c r="M100" s="7">
        <f>B100</f>
        <v>20000</v>
      </c>
    </row>
    <row r="101" spans="1:13" ht="21">
      <c r="A101" s="5" t="s">
        <v>185</v>
      </c>
      <c r="B101" s="24">
        <v>700000</v>
      </c>
      <c r="C101" s="24">
        <v>125000</v>
      </c>
      <c r="D101" s="24">
        <v>1600000</v>
      </c>
      <c r="E101" s="5">
        <f t="shared" si="9"/>
        <v>2175000</v>
      </c>
      <c r="F101" s="5">
        <v>46680</v>
      </c>
      <c r="G101" s="5">
        <v>0</v>
      </c>
      <c r="H101" s="5">
        <v>0</v>
      </c>
      <c r="I101" s="5">
        <v>135540</v>
      </c>
      <c r="J101" s="5">
        <v>0</v>
      </c>
      <c r="K101" s="5"/>
      <c r="L101" s="5">
        <f t="shared" si="10"/>
        <v>182220</v>
      </c>
      <c r="M101" s="7">
        <f>SUM(E101-L101)</f>
        <v>1992780</v>
      </c>
    </row>
    <row r="102" spans="1:15" ht="21">
      <c r="A102" s="5" t="s">
        <v>186</v>
      </c>
      <c r="B102" s="24">
        <v>70000</v>
      </c>
      <c r="C102" s="24"/>
      <c r="D102" s="24"/>
      <c r="E102" s="5">
        <f t="shared" si="9"/>
        <v>70000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/>
      <c r="L102" s="5">
        <f t="shared" si="10"/>
        <v>0</v>
      </c>
      <c r="M102" s="7">
        <f>SUM(E102-F102-G102-H102-I102-J102-K102)</f>
        <v>70000</v>
      </c>
      <c r="O102" s="70"/>
    </row>
    <row r="103" spans="1:13" s="27" customFormat="1" ht="21.75" thickBot="1">
      <c r="A103" s="39" t="s">
        <v>71</v>
      </c>
      <c r="B103" s="10">
        <f aca="true" t="shared" si="12" ref="B103:J103">SUM(B92:B102)</f>
        <v>1255000</v>
      </c>
      <c r="C103" s="10">
        <f t="shared" si="12"/>
        <v>865000</v>
      </c>
      <c r="D103" s="10">
        <f t="shared" si="12"/>
        <v>5065000</v>
      </c>
      <c r="E103" s="10">
        <f t="shared" si="12"/>
        <v>5455000</v>
      </c>
      <c r="F103" s="10">
        <f t="shared" si="12"/>
        <v>46680</v>
      </c>
      <c r="G103" s="10">
        <f t="shared" si="12"/>
        <v>7926</v>
      </c>
      <c r="H103" s="10">
        <f t="shared" si="12"/>
        <v>0</v>
      </c>
      <c r="I103" s="10">
        <f t="shared" si="12"/>
        <v>135540</v>
      </c>
      <c r="J103" s="10">
        <f t="shared" si="12"/>
        <v>0</v>
      </c>
      <c r="K103" s="10"/>
      <c r="L103" s="10">
        <f>SUM(L92:L102)</f>
        <v>190146</v>
      </c>
      <c r="M103" s="10">
        <f>SUM(M92:M102)</f>
        <v>5264854</v>
      </c>
    </row>
    <row r="104" spans="1:13" ht="21.75" thickTop="1">
      <c r="A104" s="8" t="s">
        <v>36</v>
      </c>
      <c r="B104" s="4"/>
      <c r="C104" s="4"/>
      <c r="D104" s="4"/>
      <c r="E104" s="4"/>
      <c r="F104" s="4"/>
      <c r="G104" s="4"/>
      <c r="H104" s="21"/>
      <c r="I104" s="4"/>
      <c r="J104" s="4"/>
      <c r="K104" s="4"/>
      <c r="L104" s="4"/>
      <c r="M104" s="4"/>
    </row>
    <row r="105" spans="1:13" ht="21">
      <c r="A105" s="5" t="s">
        <v>187</v>
      </c>
      <c r="B105" s="5">
        <v>10000</v>
      </c>
      <c r="C105" s="5"/>
      <c r="D105" s="5">
        <v>15000</v>
      </c>
      <c r="E105" s="5">
        <f>SUM(B105-C105)+D105</f>
        <v>25000</v>
      </c>
      <c r="F105" s="5">
        <v>0</v>
      </c>
      <c r="G105" s="5">
        <v>0</v>
      </c>
      <c r="H105" s="5">
        <v>0</v>
      </c>
      <c r="I105" s="5">
        <v>23500</v>
      </c>
      <c r="J105" s="5">
        <v>0</v>
      </c>
      <c r="K105" s="5"/>
      <c r="L105" s="5">
        <f>SUM(F105:K105)</f>
        <v>23500</v>
      </c>
      <c r="M105" s="7">
        <f>SUM(E105-L105)</f>
        <v>1500</v>
      </c>
    </row>
    <row r="106" spans="1:13" ht="21">
      <c r="A106" s="6" t="s">
        <v>188</v>
      </c>
      <c r="B106" s="5">
        <v>50000</v>
      </c>
      <c r="C106" s="5"/>
      <c r="D106" s="5">
        <v>350000</v>
      </c>
      <c r="E106" s="5">
        <f>SUM(B106-C106)+D106</f>
        <v>400000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/>
      <c r="L106" s="5">
        <f>SUM(F106:K106)</f>
        <v>0</v>
      </c>
      <c r="M106" s="7">
        <f>SUM(E106-L106)</f>
        <v>400000</v>
      </c>
    </row>
    <row r="107" spans="1:13" ht="21">
      <c r="A107" s="5" t="s">
        <v>189</v>
      </c>
      <c r="B107" s="5">
        <v>15000</v>
      </c>
      <c r="C107" s="5"/>
      <c r="D107" s="5"/>
      <c r="E107" s="5">
        <f>SUM(B107-C107)+D107</f>
        <v>15000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/>
      <c r="L107" s="5">
        <f>SUM(F107:K107)</f>
        <v>0</v>
      </c>
      <c r="M107" s="7">
        <f>SUM(E107-L107)</f>
        <v>15000</v>
      </c>
    </row>
    <row r="108" spans="1:13" ht="21">
      <c r="A108" s="5" t="s">
        <v>190</v>
      </c>
      <c r="B108" s="5">
        <v>20000</v>
      </c>
      <c r="C108" s="5"/>
      <c r="D108" s="5"/>
      <c r="E108" s="5">
        <f>SUM(B108-C108)+D108</f>
        <v>20000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/>
      <c r="L108" s="5">
        <f>SUM(F108:K108)</f>
        <v>0</v>
      </c>
      <c r="M108" s="7">
        <f>SUM(E108-L108)</f>
        <v>20000</v>
      </c>
    </row>
    <row r="109" spans="1:13" s="27" customFormat="1" ht="21.75" thickBot="1">
      <c r="A109" s="78" t="s">
        <v>72</v>
      </c>
      <c r="B109" s="10">
        <f aca="true" t="shared" si="13" ref="B109:J109">SUM(B105:B108)</f>
        <v>95000</v>
      </c>
      <c r="C109" s="10">
        <f t="shared" si="13"/>
        <v>0</v>
      </c>
      <c r="D109" s="10">
        <f t="shared" si="13"/>
        <v>365000</v>
      </c>
      <c r="E109" s="10">
        <f t="shared" si="13"/>
        <v>460000</v>
      </c>
      <c r="F109" s="10">
        <f t="shared" si="13"/>
        <v>0</v>
      </c>
      <c r="G109" s="10">
        <f t="shared" si="13"/>
        <v>0</v>
      </c>
      <c r="H109" s="10">
        <f t="shared" si="13"/>
        <v>0</v>
      </c>
      <c r="I109" s="10">
        <f t="shared" si="13"/>
        <v>23500</v>
      </c>
      <c r="J109" s="10">
        <f t="shared" si="13"/>
        <v>0</v>
      </c>
      <c r="K109" s="10"/>
      <c r="L109" s="10">
        <f>SUM(F109:K109)</f>
        <v>23500</v>
      </c>
      <c r="M109" s="12">
        <f>E109-(SUM(F109:K109))</f>
        <v>436500</v>
      </c>
    </row>
    <row r="110" spans="1:13" s="27" customFormat="1" ht="21.75" thickTop="1">
      <c r="A110" s="7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s="27" customFormat="1" ht="21">
      <c r="A111" s="7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26.25">
      <c r="A112" s="79" t="s">
        <v>142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1:13" ht="26.25">
      <c r="A113" s="79" t="s">
        <v>9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ht="26.25">
      <c r="A114" s="1"/>
    </row>
    <row r="115" spans="1:13" ht="21">
      <c r="A115" s="87" t="s">
        <v>0</v>
      </c>
      <c r="B115" s="87" t="s">
        <v>1</v>
      </c>
      <c r="C115" s="87" t="s">
        <v>2</v>
      </c>
      <c r="D115" s="87" t="s">
        <v>3</v>
      </c>
      <c r="E115" s="87" t="s">
        <v>4</v>
      </c>
      <c r="F115" s="87" t="s">
        <v>129</v>
      </c>
      <c r="G115" s="87"/>
      <c r="H115" s="87"/>
      <c r="I115" s="87"/>
      <c r="J115" s="87"/>
      <c r="K115" s="87"/>
      <c r="L115" s="87" t="s">
        <v>5</v>
      </c>
      <c r="M115" s="87" t="s">
        <v>6</v>
      </c>
    </row>
    <row r="116" spans="1:13" ht="21.75" thickBot="1">
      <c r="A116" s="88"/>
      <c r="B116" s="88"/>
      <c r="C116" s="88"/>
      <c r="D116" s="88"/>
      <c r="E116" s="88"/>
      <c r="F116" s="20" t="s">
        <v>143</v>
      </c>
      <c r="G116" s="20" t="s">
        <v>144</v>
      </c>
      <c r="H116" s="20" t="s">
        <v>145</v>
      </c>
      <c r="I116" s="20" t="s">
        <v>146</v>
      </c>
      <c r="J116" s="20" t="s">
        <v>147</v>
      </c>
      <c r="K116" s="20" t="s">
        <v>148</v>
      </c>
      <c r="L116" s="88"/>
      <c r="M116" s="88"/>
    </row>
    <row r="117" spans="1:13" ht="21.75" thickTop="1">
      <c r="A117" s="22" t="s">
        <v>27</v>
      </c>
      <c r="B117" s="4"/>
      <c r="C117" s="4"/>
      <c r="D117" s="4"/>
      <c r="E117" s="4"/>
      <c r="F117" s="4"/>
      <c r="G117" s="4"/>
      <c r="H117" s="21"/>
      <c r="I117" s="4"/>
      <c r="J117" s="4"/>
      <c r="K117" s="4"/>
      <c r="L117" s="4"/>
      <c r="M117" s="4"/>
    </row>
    <row r="118" spans="1:13" ht="21">
      <c r="A118" s="8" t="s">
        <v>191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21">
      <c r="A119" s="5" t="s">
        <v>273</v>
      </c>
      <c r="B119" s="5">
        <v>50000</v>
      </c>
      <c r="C119" s="5"/>
      <c r="D119" s="5"/>
      <c r="E119" s="5">
        <f>SUM(B119-C119)+D119</f>
        <v>50000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/>
      <c r="L119" s="5">
        <f>SUM(F119:K119)</f>
        <v>0</v>
      </c>
      <c r="M119" s="7">
        <f>SUM(E119-L119)</f>
        <v>50000</v>
      </c>
    </row>
    <row r="120" spans="1:13" ht="21">
      <c r="A120" s="5" t="s">
        <v>274</v>
      </c>
      <c r="B120" s="5">
        <v>25000</v>
      </c>
      <c r="C120" s="5"/>
      <c r="D120" s="5"/>
      <c r="E120" s="5">
        <f>SUM(B120-C120)+D120</f>
        <v>25000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/>
      <c r="L120" s="5">
        <f aca="true" t="shared" si="14" ref="L120:L128">SUM(F120:K120)</f>
        <v>0</v>
      </c>
      <c r="M120" s="7">
        <f>SUM(E120-L120)</f>
        <v>25000</v>
      </c>
    </row>
    <row r="121" spans="1:13" ht="21">
      <c r="A121" s="5" t="s">
        <v>275</v>
      </c>
      <c r="B121" s="24">
        <v>15000</v>
      </c>
      <c r="C121" s="24"/>
      <c r="D121" s="24"/>
      <c r="E121" s="5">
        <f aca="true" t="shared" si="15" ref="E121:E128">SUM(B121-C121)+D121</f>
        <v>15000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/>
      <c r="L121" s="5">
        <f t="shared" si="14"/>
        <v>0</v>
      </c>
      <c r="M121" s="7">
        <f aca="true" t="shared" si="16" ref="M121:M128">SUM(E121-L121)</f>
        <v>15000</v>
      </c>
    </row>
    <row r="122" spans="1:13" ht="21">
      <c r="A122" s="5" t="s">
        <v>276</v>
      </c>
      <c r="B122" s="24">
        <v>5000</v>
      </c>
      <c r="C122" s="24"/>
      <c r="D122" s="24"/>
      <c r="E122" s="5">
        <f t="shared" si="15"/>
        <v>5000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/>
      <c r="L122" s="5">
        <f t="shared" si="14"/>
        <v>0</v>
      </c>
      <c r="M122" s="7">
        <f t="shared" si="16"/>
        <v>5000</v>
      </c>
    </row>
    <row r="123" spans="1:13" ht="21">
      <c r="A123" s="5" t="s">
        <v>277</v>
      </c>
      <c r="B123" s="24">
        <v>5000</v>
      </c>
      <c r="C123" s="24"/>
      <c r="D123" s="24"/>
      <c r="E123" s="5">
        <f t="shared" si="15"/>
        <v>5000</v>
      </c>
      <c r="F123" s="5">
        <v>0</v>
      </c>
      <c r="G123" s="5">
        <v>0</v>
      </c>
      <c r="H123" s="5">
        <v>0</v>
      </c>
      <c r="I123" s="6">
        <v>0</v>
      </c>
      <c r="J123" s="6">
        <v>0</v>
      </c>
      <c r="K123" s="5"/>
      <c r="L123" s="5">
        <f t="shared" si="14"/>
        <v>0</v>
      </c>
      <c r="M123" s="7">
        <f t="shared" si="16"/>
        <v>5000</v>
      </c>
    </row>
    <row r="124" spans="1:13" ht="21">
      <c r="A124" s="5" t="s">
        <v>278</v>
      </c>
      <c r="B124" s="24">
        <v>150000</v>
      </c>
      <c r="C124" s="24"/>
      <c r="D124" s="24"/>
      <c r="E124" s="5">
        <f t="shared" si="15"/>
        <v>150000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/>
      <c r="L124" s="5">
        <f t="shared" si="14"/>
        <v>0</v>
      </c>
      <c r="M124" s="7">
        <f t="shared" si="16"/>
        <v>150000</v>
      </c>
    </row>
    <row r="125" spans="1:13" ht="21">
      <c r="A125" s="5" t="s">
        <v>279</v>
      </c>
      <c r="B125" s="24">
        <v>50000</v>
      </c>
      <c r="C125" s="24"/>
      <c r="D125" s="24"/>
      <c r="E125" s="5">
        <f t="shared" si="15"/>
        <v>50000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/>
      <c r="L125" s="5">
        <f t="shared" si="14"/>
        <v>0</v>
      </c>
      <c r="M125" s="7">
        <f t="shared" si="16"/>
        <v>50000</v>
      </c>
    </row>
    <row r="126" spans="1:13" ht="21">
      <c r="A126" s="5" t="s">
        <v>280</v>
      </c>
      <c r="B126" s="24">
        <v>25000</v>
      </c>
      <c r="C126" s="24"/>
      <c r="D126" s="24"/>
      <c r="E126" s="5">
        <f>SUM(B126-C126)+D126</f>
        <v>25000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/>
      <c r="L126" s="5">
        <f>SUM(F126:K126)</f>
        <v>0</v>
      </c>
      <c r="M126" s="7">
        <f>SUM(E126-L126)</f>
        <v>25000</v>
      </c>
    </row>
    <row r="127" spans="1:13" ht="21">
      <c r="A127" s="5" t="s">
        <v>281</v>
      </c>
      <c r="B127" s="24">
        <v>10000</v>
      </c>
      <c r="C127" s="24"/>
      <c r="D127" s="24"/>
      <c r="E127" s="5">
        <f>SUM(B127-C127)+D127</f>
        <v>10000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/>
      <c r="L127" s="5">
        <f>SUM(F127:K127)</f>
        <v>0</v>
      </c>
      <c r="M127" s="7">
        <f>SUM(E127-L127)</f>
        <v>10000</v>
      </c>
    </row>
    <row r="128" spans="1:13" ht="21">
      <c r="A128" s="5" t="s">
        <v>287</v>
      </c>
      <c r="B128" s="24"/>
      <c r="C128" s="24"/>
      <c r="D128" s="24">
        <v>140000</v>
      </c>
      <c r="E128" s="5">
        <f t="shared" si="15"/>
        <v>140000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/>
      <c r="L128" s="5">
        <f t="shared" si="14"/>
        <v>0</v>
      </c>
      <c r="M128" s="7">
        <f t="shared" si="16"/>
        <v>140000</v>
      </c>
    </row>
    <row r="129" spans="1:13" s="27" customFormat="1" ht="21.75" thickBot="1">
      <c r="A129" s="9" t="s">
        <v>282</v>
      </c>
      <c r="B129" s="10">
        <f aca="true" t="shared" si="17" ref="B129:I129">SUM(B119:B128)</f>
        <v>335000</v>
      </c>
      <c r="C129" s="10">
        <f t="shared" si="17"/>
        <v>0</v>
      </c>
      <c r="D129" s="10">
        <f t="shared" si="17"/>
        <v>140000</v>
      </c>
      <c r="E129" s="10">
        <f t="shared" si="17"/>
        <v>475000</v>
      </c>
      <c r="F129" s="10">
        <f t="shared" si="17"/>
        <v>0</v>
      </c>
      <c r="G129" s="10">
        <f t="shared" si="17"/>
        <v>0</v>
      </c>
      <c r="H129" s="10">
        <f t="shared" si="17"/>
        <v>0</v>
      </c>
      <c r="I129" s="10">
        <f t="shared" si="17"/>
        <v>0</v>
      </c>
      <c r="J129" s="10">
        <f>SUM(J119:J128)</f>
        <v>0</v>
      </c>
      <c r="K129" s="10"/>
      <c r="L129" s="10">
        <f>SUM(L119:L120)</f>
        <v>0</v>
      </c>
      <c r="M129" s="12">
        <f>E129-(SUM(F129:K129))</f>
        <v>475000</v>
      </c>
    </row>
    <row r="130" spans="1:13" s="32" customFormat="1" ht="21.75" thickTop="1">
      <c r="A130" s="16"/>
      <c r="B130" s="17"/>
      <c r="C130" s="17"/>
      <c r="D130" s="17"/>
      <c r="E130" s="17"/>
      <c r="F130" s="17"/>
      <c r="G130" s="30"/>
      <c r="H130" s="31"/>
      <c r="I130" s="30"/>
      <c r="J130" s="30"/>
      <c r="K130" s="30"/>
      <c r="L130" s="17"/>
      <c r="M130" s="30"/>
    </row>
    <row r="131" spans="1:13" s="32" customFormat="1" ht="21">
      <c r="A131" s="16"/>
      <c r="B131" s="17"/>
      <c r="C131" s="17"/>
      <c r="D131" s="17"/>
      <c r="E131" s="17"/>
      <c r="F131" s="17"/>
      <c r="G131" s="30"/>
      <c r="H131" s="31"/>
      <c r="I131" s="30"/>
      <c r="J131" s="30"/>
      <c r="K131" s="30"/>
      <c r="L131" s="17"/>
      <c r="M131" s="30"/>
    </row>
    <row r="132" spans="1:13" s="32" customFormat="1" ht="21">
      <c r="A132" s="16"/>
      <c r="B132" s="17"/>
      <c r="C132" s="17"/>
      <c r="D132" s="17"/>
      <c r="E132" s="17"/>
      <c r="F132" s="17"/>
      <c r="G132" s="30"/>
      <c r="H132" s="31"/>
      <c r="I132" s="30"/>
      <c r="J132" s="30"/>
      <c r="K132" s="30"/>
      <c r="L132" s="17"/>
      <c r="M132" s="30"/>
    </row>
    <row r="133" spans="1:13" s="32" customFormat="1" ht="21">
      <c r="A133" s="16"/>
      <c r="B133" s="17"/>
      <c r="C133" s="17"/>
      <c r="D133" s="17"/>
      <c r="E133" s="17"/>
      <c r="F133" s="17"/>
      <c r="G133" s="30"/>
      <c r="H133" s="31"/>
      <c r="I133" s="30"/>
      <c r="J133" s="30"/>
      <c r="K133" s="30"/>
      <c r="L133" s="17"/>
      <c r="M133" s="30"/>
    </row>
    <row r="134" spans="1:13" s="32" customFormat="1" ht="21">
      <c r="A134" s="16"/>
      <c r="B134" s="17"/>
      <c r="C134" s="17"/>
      <c r="D134" s="17"/>
      <c r="E134" s="17"/>
      <c r="F134" s="17"/>
      <c r="G134" s="30"/>
      <c r="H134" s="31"/>
      <c r="I134" s="30"/>
      <c r="J134" s="30"/>
      <c r="K134" s="30"/>
      <c r="L134" s="17"/>
      <c r="M134" s="30"/>
    </row>
    <row r="135" spans="1:13" s="32" customFormat="1" ht="21">
      <c r="A135" s="16"/>
      <c r="B135" s="17"/>
      <c r="C135" s="17"/>
      <c r="D135" s="17"/>
      <c r="E135" s="17"/>
      <c r="F135" s="17"/>
      <c r="G135" s="30"/>
      <c r="H135" s="31"/>
      <c r="I135" s="30"/>
      <c r="J135" s="30"/>
      <c r="K135" s="30"/>
      <c r="L135" s="17"/>
      <c r="M135" s="30"/>
    </row>
    <row r="136" spans="1:13" s="32" customFormat="1" ht="21">
      <c r="A136" s="16"/>
      <c r="B136" s="17"/>
      <c r="C136" s="17"/>
      <c r="D136" s="17"/>
      <c r="E136" s="17"/>
      <c r="F136" s="17"/>
      <c r="G136" s="30"/>
      <c r="H136" s="31"/>
      <c r="I136" s="30"/>
      <c r="J136" s="30"/>
      <c r="K136" s="30"/>
      <c r="L136" s="17"/>
      <c r="M136" s="30"/>
    </row>
    <row r="137" spans="1:13" s="32" customFormat="1" ht="21">
      <c r="A137" s="16"/>
      <c r="B137" s="17"/>
      <c r="C137" s="17"/>
      <c r="D137" s="17"/>
      <c r="E137" s="17"/>
      <c r="F137" s="17"/>
      <c r="G137" s="30"/>
      <c r="H137" s="31"/>
      <c r="I137" s="30"/>
      <c r="J137" s="30"/>
      <c r="K137" s="30"/>
      <c r="L137" s="17"/>
      <c r="M137" s="30"/>
    </row>
    <row r="138" spans="1:13" s="32" customFormat="1" ht="21">
      <c r="A138" s="16"/>
      <c r="B138" s="17"/>
      <c r="C138" s="17"/>
      <c r="D138" s="17"/>
      <c r="E138" s="17"/>
      <c r="F138" s="17"/>
      <c r="G138" s="30"/>
      <c r="H138" s="31"/>
      <c r="I138" s="30"/>
      <c r="J138" s="30"/>
      <c r="K138" s="30"/>
      <c r="L138" s="17"/>
      <c r="M138" s="30"/>
    </row>
    <row r="139" spans="1:13" ht="26.25">
      <c r="A139" s="79" t="s">
        <v>142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</row>
    <row r="140" spans="1:13" ht="26.25">
      <c r="A140" s="79" t="s">
        <v>288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</row>
    <row r="141" ht="26.25">
      <c r="A141" s="1"/>
    </row>
    <row r="142" spans="1:13" ht="21">
      <c r="A142" s="87" t="s">
        <v>0</v>
      </c>
      <c r="B142" s="87" t="s">
        <v>1</v>
      </c>
      <c r="C142" s="87" t="s">
        <v>2</v>
      </c>
      <c r="D142" s="87" t="s">
        <v>3</v>
      </c>
      <c r="E142" s="87" t="s">
        <v>4</v>
      </c>
      <c r="F142" s="87" t="s">
        <v>129</v>
      </c>
      <c r="G142" s="87"/>
      <c r="H142" s="87"/>
      <c r="I142" s="87"/>
      <c r="J142" s="87"/>
      <c r="K142" s="87"/>
      <c r="L142" s="87" t="s">
        <v>5</v>
      </c>
      <c r="M142" s="87" t="s">
        <v>6</v>
      </c>
    </row>
    <row r="143" spans="1:13" ht="21.75" thickBot="1">
      <c r="A143" s="88"/>
      <c r="B143" s="88"/>
      <c r="C143" s="88"/>
      <c r="D143" s="88"/>
      <c r="E143" s="88"/>
      <c r="F143" s="20" t="s">
        <v>143</v>
      </c>
      <c r="G143" s="20" t="s">
        <v>144</v>
      </c>
      <c r="H143" s="20" t="s">
        <v>145</v>
      </c>
      <c r="I143" s="20" t="s">
        <v>146</v>
      </c>
      <c r="J143" s="20" t="s">
        <v>147</v>
      </c>
      <c r="K143" s="20" t="s">
        <v>148</v>
      </c>
      <c r="L143" s="88"/>
      <c r="M143" s="88"/>
    </row>
    <row r="144" spans="1:13" s="27" customFormat="1" ht="21.75" thickTop="1">
      <c r="A144" s="3" t="s">
        <v>10</v>
      </c>
      <c r="B144" s="33"/>
      <c r="C144" s="33"/>
      <c r="D144" s="33"/>
      <c r="E144" s="33"/>
      <c r="F144" s="33"/>
      <c r="G144" s="33"/>
      <c r="H144" s="34"/>
      <c r="I144" s="33"/>
      <c r="J144" s="33"/>
      <c r="K144" s="8"/>
      <c r="L144" s="33"/>
      <c r="M144" s="33"/>
    </row>
    <row r="145" spans="1:13" s="29" customFormat="1" ht="21">
      <c r="A145" s="33" t="s">
        <v>28</v>
      </c>
      <c r="B145" s="4"/>
      <c r="C145" s="4"/>
      <c r="D145" s="4"/>
      <c r="E145" s="4"/>
      <c r="F145" s="4"/>
      <c r="G145" s="4"/>
      <c r="H145" s="21"/>
      <c r="I145" s="4"/>
      <c r="J145" s="4"/>
      <c r="K145" s="5"/>
      <c r="L145" s="4"/>
      <c r="M145" s="4"/>
    </row>
    <row r="146" spans="1:13" s="29" customFormat="1" ht="18.75" customHeight="1">
      <c r="A146" s="8" t="s">
        <v>76</v>
      </c>
      <c r="B146" s="4"/>
      <c r="C146" s="4"/>
      <c r="D146" s="4"/>
      <c r="E146" s="4"/>
      <c r="F146" s="4"/>
      <c r="G146" s="4"/>
      <c r="H146" s="21"/>
      <c r="I146" s="4"/>
      <c r="J146" s="4"/>
      <c r="K146" s="5"/>
      <c r="L146" s="4"/>
      <c r="M146" s="4"/>
    </row>
    <row r="147" spans="1:13" s="29" customFormat="1" ht="18.75" customHeight="1">
      <c r="A147" s="5" t="s">
        <v>77</v>
      </c>
      <c r="B147" s="4">
        <v>25000</v>
      </c>
      <c r="C147" s="4"/>
      <c r="D147" s="4">
        <v>5000</v>
      </c>
      <c r="E147" s="4">
        <f>SUM(B147-C147+D147)</f>
        <v>30000</v>
      </c>
      <c r="F147" s="4">
        <v>2400</v>
      </c>
      <c r="G147" s="4">
        <v>12400</v>
      </c>
      <c r="H147" s="21">
        <v>3200</v>
      </c>
      <c r="I147" s="21">
        <v>9600</v>
      </c>
      <c r="J147" s="21">
        <v>0</v>
      </c>
      <c r="K147" s="4"/>
      <c r="L147" s="4">
        <f>SUM(F147:K147)</f>
        <v>27600</v>
      </c>
      <c r="M147" s="4">
        <f>SUM(E147-L147)</f>
        <v>2400</v>
      </c>
    </row>
    <row r="148" spans="1:13" s="29" customFormat="1" ht="18.75" customHeight="1">
      <c r="A148" s="5" t="s">
        <v>78</v>
      </c>
      <c r="B148" s="4">
        <v>12000</v>
      </c>
      <c r="C148" s="4"/>
      <c r="D148" s="4"/>
      <c r="E148" s="4">
        <f>SUM(B148-C148+D148)</f>
        <v>12000</v>
      </c>
      <c r="F148" s="4">
        <v>1000</v>
      </c>
      <c r="G148" s="4">
        <v>11000</v>
      </c>
      <c r="H148" s="21">
        <v>0</v>
      </c>
      <c r="I148" s="21">
        <v>0</v>
      </c>
      <c r="J148" s="21">
        <v>0</v>
      </c>
      <c r="K148" s="4"/>
      <c r="L148" s="4">
        <f aca="true" t="shared" si="18" ref="L148:L154">SUM(F148:K148)</f>
        <v>12000</v>
      </c>
      <c r="M148" s="4">
        <f>SUM(E148-L148)</f>
        <v>0</v>
      </c>
    </row>
    <row r="149" spans="1:13" s="29" customFormat="1" ht="21">
      <c r="A149" s="8" t="s">
        <v>79</v>
      </c>
      <c r="B149" s="4"/>
      <c r="C149" s="4"/>
      <c r="D149" s="4"/>
      <c r="E149" s="4"/>
      <c r="F149" s="4"/>
      <c r="G149" s="4"/>
      <c r="H149" s="21"/>
      <c r="I149" s="4"/>
      <c r="J149" s="4"/>
      <c r="K149" s="4"/>
      <c r="L149" s="4">
        <f t="shared" si="18"/>
        <v>0</v>
      </c>
      <c r="M149" s="4"/>
    </row>
    <row r="150" spans="1:13" s="29" customFormat="1" ht="18.75" customHeight="1">
      <c r="A150" s="5" t="s">
        <v>80</v>
      </c>
      <c r="B150" s="4">
        <v>55000</v>
      </c>
      <c r="C150" s="4"/>
      <c r="D150" s="4"/>
      <c r="E150" s="4">
        <f>SUM(B150-C150+D150)</f>
        <v>55000</v>
      </c>
      <c r="F150" s="4">
        <v>0</v>
      </c>
      <c r="G150" s="4">
        <v>5000</v>
      </c>
      <c r="H150" s="21">
        <v>5000</v>
      </c>
      <c r="I150" s="21">
        <v>0</v>
      </c>
      <c r="J150" s="21">
        <v>0</v>
      </c>
      <c r="K150" s="4"/>
      <c r="L150" s="4">
        <f t="shared" si="18"/>
        <v>10000</v>
      </c>
      <c r="M150" s="4">
        <f>SUM(E150-L150)</f>
        <v>45000</v>
      </c>
    </row>
    <row r="151" spans="1:13" s="29" customFormat="1" ht="18.75" customHeight="1">
      <c r="A151" s="5" t="s">
        <v>81</v>
      </c>
      <c r="B151" s="4">
        <v>5000</v>
      </c>
      <c r="C151" s="4">
        <v>5000</v>
      </c>
      <c r="D151" s="4"/>
      <c r="E151" s="4">
        <f>SUM(B151-C151+D151)</f>
        <v>0</v>
      </c>
      <c r="F151" s="4">
        <v>0</v>
      </c>
      <c r="G151" s="4">
        <v>0</v>
      </c>
      <c r="H151" s="21">
        <v>0</v>
      </c>
      <c r="I151" s="21">
        <v>0</v>
      </c>
      <c r="J151" s="21">
        <v>0</v>
      </c>
      <c r="K151" s="4"/>
      <c r="L151" s="4">
        <f t="shared" si="18"/>
        <v>0</v>
      </c>
      <c r="M151" s="4">
        <f>SUM(E151-L151)</f>
        <v>0</v>
      </c>
    </row>
    <row r="152" spans="1:13" s="29" customFormat="1" ht="20.25" customHeight="1">
      <c r="A152" s="8" t="s">
        <v>82</v>
      </c>
      <c r="B152" s="4"/>
      <c r="C152" s="4"/>
      <c r="D152" s="4"/>
      <c r="E152" s="4"/>
      <c r="F152" s="4"/>
      <c r="G152" s="4"/>
      <c r="H152" s="21"/>
      <c r="I152" s="4"/>
      <c r="J152" s="4"/>
      <c r="K152" s="4"/>
      <c r="L152" s="4"/>
      <c r="M152" s="4"/>
    </row>
    <row r="153" spans="1:13" s="29" customFormat="1" ht="21">
      <c r="A153" s="5" t="s">
        <v>83</v>
      </c>
      <c r="B153" s="4">
        <v>25000</v>
      </c>
      <c r="C153" s="4"/>
      <c r="D153" s="4"/>
      <c r="E153" s="4">
        <f>SUM(B153-C153+D153)</f>
        <v>25000</v>
      </c>
      <c r="F153" s="4">
        <v>0</v>
      </c>
      <c r="G153" s="4">
        <v>0</v>
      </c>
      <c r="H153" s="21">
        <v>0</v>
      </c>
      <c r="I153" s="21">
        <v>0</v>
      </c>
      <c r="J153" s="21">
        <v>0</v>
      </c>
      <c r="K153" s="4"/>
      <c r="L153" s="4">
        <f t="shared" si="18"/>
        <v>0</v>
      </c>
      <c r="M153" s="4">
        <f>SUM(E153-L153)</f>
        <v>25000</v>
      </c>
    </row>
    <row r="154" spans="1:13" s="27" customFormat="1" ht="21.75" thickBot="1">
      <c r="A154" s="9" t="s">
        <v>15</v>
      </c>
      <c r="B154" s="10">
        <f>SUM(B153+B151+B150+B148+B147)</f>
        <v>122000</v>
      </c>
      <c r="C154" s="10">
        <f>SUM(C153+C151+C150+C148+C147)</f>
        <v>5000</v>
      </c>
      <c r="D154" s="10">
        <f>SUM(D153+D151+D150+D148+D147)</f>
        <v>5000</v>
      </c>
      <c r="E154" s="10">
        <f>SUM(B154+D154)-C154</f>
        <v>122000</v>
      </c>
      <c r="F154" s="10">
        <f>SUM(F147:F153)</f>
        <v>3400</v>
      </c>
      <c r="G154" s="10">
        <f>SUM(G147:G153)</f>
        <v>28400</v>
      </c>
      <c r="H154" s="10">
        <f>SUM(H147:H153)</f>
        <v>8200</v>
      </c>
      <c r="I154" s="10">
        <f>SUM(I147:I153)</f>
        <v>9600</v>
      </c>
      <c r="J154" s="10">
        <f>SUM(J147:J153)</f>
        <v>0</v>
      </c>
      <c r="K154" s="10"/>
      <c r="L154" s="10">
        <f t="shared" si="18"/>
        <v>49600</v>
      </c>
      <c r="M154" s="10">
        <f>SUM(E154-L154)</f>
        <v>72400</v>
      </c>
    </row>
    <row r="155" spans="1:13" s="27" customFormat="1" ht="21.75" thickTop="1">
      <c r="A155" s="9"/>
      <c r="B155" s="26"/>
      <c r="C155" s="26"/>
      <c r="D155" s="26"/>
      <c r="E155" s="33"/>
      <c r="F155" s="26"/>
      <c r="G155" s="26"/>
      <c r="H155" s="26"/>
      <c r="I155" s="26"/>
      <c r="J155" s="26"/>
      <c r="K155" s="26"/>
      <c r="L155" s="41"/>
      <c r="M155" s="33"/>
    </row>
    <row r="156" spans="1:13" s="27" customFormat="1" ht="21">
      <c r="A156" s="35" t="s">
        <v>37</v>
      </c>
      <c r="B156" s="26"/>
      <c r="C156" s="26"/>
      <c r="D156" s="26"/>
      <c r="E156" s="8"/>
      <c r="F156" s="26"/>
      <c r="G156" s="26"/>
      <c r="H156" s="26"/>
      <c r="I156" s="26"/>
      <c r="J156" s="26"/>
      <c r="K156" s="26"/>
      <c r="L156" s="8"/>
      <c r="M156" s="8"/>
    </row>
    <row r="157" spans="1:13" s="29" customFormat="1" ht="21">
      <c r="A157" s="35" t="s">
        <v>38</v>
      </c>
      <c r="B157" s="24"/>
      <c r="C157" s="24"/>
      <c r="D157" s="24"/>
      <c r="E157" s="8"/>
      <c r="F157" s="24"/>
      <c r="G157" s="36"/>
      <c r="H157" s="36"/>
      <c r="I157" s="24"/>
      <c r="J157" s="24"/>
      <c r="K157" s="36"/>
      <c r="L157" s="5"/>
      <c r="M157" s="8"/>
    </row>
    <row r="158" spans="1:13" s="29" customFormat="1" ht="18.75" customHeight="1">
      <c r="A158" s="40" t="s">
        <v>85</v>
      </c>
      <c r="B158" s="5"/>
      <c r="C158" s="5"/>
      <c r="D158" s="5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3" s="29" customFormat="1" ht="18.75" customHeight="1">
      <c r="A159" s="5" t="s">
        <v>90</v>
      </c>
      <c r="B159" s="5">
        <v>30000</v>
      </c>
      <c r="C159" s="5"/>
      <c r="D159" s="5"/>
      <c r="E159" s="50">
        <f>SUM(B159+D159)-C159</f>
        <v>30000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/>
      <c r="L159" s="50">
        <v>0</v>
      </c>
      <c r="M159" s="50">
        <f>SUM(E159-L159)</f>
        <v>30000</v>
      </c>
    </row>
    <row r="160" spans="1:13" s="27" customFormat="1" ht="21.75" thickBot="1">
      <c r="A160" s="9" t="s">
        <v>14</v>
      </c>
      <c r="B160" s="10">
        <f>SUM(B159)</f>
        <v>30000</v>
      </c>
      <c r="C160" s="10"/>
      <c r="D160" s="10"/>
      <c r="E160" s="10">
        <f>SUM(E159)</f>
        <v>30000</v>
      </c>
      <c r="F160" s="10">
        <f>SUM(F159)</f>
        <v>0</v>
      </c>
      <c r="G160" s="10">
        <f>SUM(G159)</f>
        <v>0</v>
      </c>
      <c r="H160" s="10">
        <v>0</v>
      </c>
      <c r="I160" s="10">
        <v>0</v>
      </c>
      <c r="J160" s="10">
        <v>0</v>
      </c>
      <c r="K160" s="10"/>
      <c r="L160" s="10">
        <f>SUM(L159)</f>
        <v>0</v>
      </c>
      <c r="M160" s="10">
        <f>SUM(M159)</f>
        <v>30000</v>
      </c>
    </row>
    <row r="161" spans="1:13" s="27" customFormat="1" ht="21.75" thickTop="1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s="27" customFormat="1" ht="2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s="27" customFormat="1" ht="2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s="27" customFormat="1" ht="21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s="27" customFormat="1" ht="21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s="27" customFormat="1" ht="21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26.25">
      <c r="A167" s="79" t="s">
        <v>142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</row>
    <row r="168" spans="1:13" ht="26.25">
      <c r="A168" s="79" t="s">
        <v>288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</row>
    <row r="169" ht="26.25">
      <c r="A169" s="1"/>
    </row>
    <row r="170" spans="1:13" ht="21">
      <c r="A170" s="87" t="s">
        <v>0</v>
      </c>
      <c r="B170" s="87" t="s">
        <v>1</v>
      </c>
      <c r="C170" s="87" t="s">
        <v>2</v>
      </c>
      <c r="D170" s="87" t="s">
        <v>3</v>
      </c>
      <c r="E170" s="87" t="s">
        <v>4</v>
      </c>
      <c r="F170" s="87" t="s">
        <v>129</v>
      </c>
      <c r="G170" s="87"/>
      <c r="H170" s="87"/>
      <c r="I170" s="87"/>
      <c r="J170" s="87"/>
      <c r="K170" s="87"/>
      <c r="L170" s="87" t="s">
        <v>5</v>
      </c>
      <c r="M170" s="87" t="s">
        <v>6</v>
      </c>
    </row>
    <row r="171" spans="1:13" ht="21.75" thickBot="1">
      <c r="A171" s="88"/>
      <c r="B171" s="88"/>
      <c r="C171" s="88"/>
      <c r="D171" s="88"/>
      <c r="E171" s="88"/>
      <c r="F171" s="20" t="s">
        <v>143</v>
      </c>
      <c r="G171" s="20" t="s">
        <v>144</v>
      </c>
      <c r="H171" s="20" t="s">
        <v>145</v>
      </c>
      <c r="I171" s="20" t="s">
        <v>146</v>
      </c>
      <c r="J171" s="20" t="s">
        <v>147</v>
      </c>
      <c r="K171" s="20" t="s">
        <v>148</v>
      </c>
      <c r="L171" s="88"/>
      <c r="M171" s="88"/>
    </row>
    <row r="172" spans="1:13" s="27" customFormat="1" ht="21.75" thickTop="1">
      <c r="A172" s="3" t="s">
        <v>11</v>
      </c>
      <c r="B172" s="33"/>
      <c r="C172" s="33"/>
      <c r="D172" s="33"/>
      <c r="E172" s="33"/>
      <c r="F172" s="33"/>
      <c r="G172" s="33"/>
      <c r="H172" s="34"/>
      <c r="I172" s="33"/>
      <c r="J172" s="33"/>
      <c r="K172" s="8"/>
      <c r="L172" s="33"/>
      <c r="M172" s="33"/>
    </row>
    <row r="173" spans="1:13" s="29" customFormat="1" ht="21">
      <c r="A173" s="33" t="s">
        <v>23</v>
      </c>
      <c r="B173" s="4"/>
      <c r="C173" s="4"/>
      <c r="D173" s="4"/>
      <c r="E173" s="4"/>
      <c r="F173" s="4"/>
      <c r="G173" s="4"/>
      <c r="H173" s="21"/>
      <c r="I173" s="4"/>
      <c r="J173" s="4"/>
      <c r="K173" s="5"/>
      <c r="L173" s="4"/>
      <c r="M173" s="4"/>
    </row>
    <row r="174" spans="1:13" s="29" customFormat="1" ht="18.75" customHeight="1">
      <c r="A174" s="5" t="s">
        <v>87</v>
      </c>
      <c r="B174" s="4"/>
      <c r="C174" s="4"/>
      <c r="D174" s="4">
        <v>234090</v>
      </c>
      <c r="E174" s="4">
        <v>234090</v>
      </c>
      <c r="F174" s="4">
        <v>0</v>
      </c>
      <c r="G174" s="4">
        <v>0</v>
      </c>
      <c r="H174" s="21">
        <v>0</v>
      </c>
      <c r="I174" s="4">
        <v>0</v>
      </c>
      <c r="J174" s="4">
        <v>77190.97</v>
      </c>
      <c r="K174" s="5"/>
      <c r="L174" s="4">
        <f>SUM(F174:K174)</f>
        <v>77190.97</v>
      </c>
      <c r="M174" s="4">
        <f>SUM(E174-L174)</f>
        <v>156899.03</v>
      </c>
    </row>
    <row r="175" spans="1:13" s="29" customFormat="1" ht="21">
      <c r="A175" s="33" t="s">
        <v>24</v>
      </c>
      <c r="B175" s="4"/>
      <c r="C175" s="4"/>
      <c r="D175" s="4"/>
      <c r="E175" s="4"/>
      <c r="F175" s="4"/>
      <c r="G175" s="4"/>
      <c r="H175" s="21"/>
      <c r="I175" s="4"/>
      <c r="J175" s="4"/>
      <c r="K175" s="5"/>
      <c r="L175" s="4"/>
      <c r="M175" s="4"/>
    </row>
    <row r="176" spans="1:13" s="29" customFormat="1" ht="18.75" customHeight="1">
      <c r="A176" s="8" t="s">
        <v>76</v>
      </c>
      <c r="B176" s="4"/>
      <c r="C176" s="4"/>
      <c r="D176" s="4"/>
      <c r="E176" s="4"/>
      <c r="F176" s="4"/>
      <c r="G176" s="4"/>
      <c r="H176" s="21"/>
      <c r="I176" s="4"/>
      <c r="J176" s="4"/>
      <c r="K176" s="5"/>
      <c r="L176" s="4"/>
      <c r="M176" s="4"/>
    </row>
    <row r="177" spans="1:13" s="29" customFormat="1" ht="18.75" customHeight="1">
      <c r="A177" s="5" t="s">
        <v>192</v>
      </c>
      <c r="B177" s="4">
        <v>30000</v>
      </c>
      <c r="C177" s="4">
        <v>20840</v>
      </c>
      <c r="D177" s="4"/>
      <c r="E177" s="4">
        <f>SUM(B177-C177+D177)</f>
        <v>9160</v>
      </c>
      <c r="F177" s="4">
        <v>0</v>
      </c>
      <c r="G177" s="4">
        <v>0</v>
      </c>
      <c r="H177" s="21">
        <v>0</v>
      </c>
      <c r="I177" s="4">
        <v>0</v>
      </c>
      <c r="J177" s="21">
        <v>0</v>
      </c>
      <c r="K177" s="4"/>
      <c r="L177" s="4">
        <f aca="true" t="shared" si="19" ref="L177:L183">SUM(F177:K177)</f>
        <v>0</v>
      </c>
      <c r="M177" s="4">
        <f>SUM(E177+G177)</f>
        <v>9160</v>
      </c>
    </row>
    <row r="178" spans="1:13" s="29" customFormat="1" ht="18.75" customHeight="1">
      <c r="A178" s="5" t="s">
        <v>193</v>
      </c>
      <c r="B178" s="4">
        <v>80000</v>
      </c>
      <c r="C178" s="4">
        <v>80000</v>
      </c>
      <c r="D178" s="4"/>
      <c r="E178" s="4">
        <f>SUM(B178-C178+D178)</f>
        <v>0</v>
      </c>
      <c r="F178" s="4">
        <v>0</v>
      </c>
      <c r="G178" s="4">
        <v>0</v>
      </c>
      <c r="H178" s="21">
        <v>0</v>
      </c>
      <c r="I178" s="4">
        <v>0</v>
      </c>
      <c r="J178" s="21">
        <v>0</v>
      </c>
      <c r="K178" s="4"/>
      <c r="L178" s="4">
        <f t="shared" si="19"/>
        <v>0</v>
      </c>
      <c r="M178" s="4">
        <f>SUM(E178-L178)</f>
        <v>0</v>
      </c>
    </row>
    <row r="179" spans="1:13" s="29" customFormat="1" ht="21">
      <c r="A179" s="8" t="s">
        <v>79</v>
      </c>
      <c r="B179" s="4"/>
      <c r="C179" s="4"/>
      <c r="D179" s="4"/>
      <c r="E179" s="4"/>
      <c r="F179" s="4"/>
      <c r="G179" s="4"/>
      <c r="H179" s="21"/>
      <c r="I179" s="4"/>
      <c r="J179" s="4"/>
      <c r="K179" s="4"/>
      <c r="L179" s="4">
        <f t="shared" si="19"/>
        <v>0</v>
      </c>
      <c r="M179" s="4"/>
    </row>
    <row r="180" spans="1:13" s="29" customFormat="1" ht="18.75" customHeight="1">
      <c r="A180" s="5" t="s">
        <v>80</v>
      </c>
      <c r="B180" s="4">
        <v>140000</v>
      </c>
      <c r="C180" s="4">
        <v>40000</v>
      </c>
      <c r="D180" s="4"/>
      <c r="E180" s="4">
        <f>SUM(B180-C180+D180)</f>
        <v>100000</v>
      </c>
      <c r="F180" s="4">
        <v>0</v>
      </c>
      <c r="G180" s="4">
        <v>0</v>
      </c>
      <c r="H180" s="21">
        <v>5462</v>
      </c>
      <c r="I180" s="4">
        <v>3256</v>
      </c>
      <c r="J180" s="21">
        <v>12212</v>
      </c>
      <c r="K180" s="4"/>
      <c r="L180" s="4">
        <f t="shared" si="19"/>
        <v>20930</v>
      </c>
      <c r="M180" s="4">
        <f>SUM(E180-L180)</f>
        <v>79070</v>
      </c>
    </row>
    <row r="181" spans="1:13" s="29" customFormat="1" ht="18.75" customHeight="1">
      <c r="A181" s="5" t="s">
        <v>301</v>
      </c>
      <c r="B181" s="4"/>
      <c r="C181" s="4"/>
      <c r="D181" s="4">
        <v>6750</v>
      </c>
      <c r="E181" s="4">
        <v>6750</v>
      </c>
      <c r="F181" s="4">
        <v>0</v>
      </c>
      <c r="G181" s="4">
        <v>0</v>
      </c>
      <c r="H181" s="21">
        <v>0</v>
      </c>
      <c r="I181" s="4">
        <v>0</v>
      </c>
      <c r="J181" s="21">
        <v>2250</v>
      </c>
      <c r="K181" s="4"/>
      <c r="L181" s="4">
        <f t="shared" si="19"/>
        <v>2250</v>
      </c>
      <c r="M181" s="4">
        <f>SUM(E181-L181)</f>
        <v>4500</v>
      </c>
    </row>
    <row r="182" spans="1:13" s="29" customFormat="1" ht="20.25" customHeight="1">
      <c r="A182" s="8" t="s">
        <v>82</v>
      </c>
      <c r="B182" s="4"/>
      <c r="C182" s="4"/>
      <c r="D182" s="4"/>
      <c r="E182" s="4"/>
      <c r="F182" s="4"/>
      <c r="G182" s="4"/>
      <c r="H182" s="21"/>
      <c r="I182" s="4"/>
      <c r="J182" s="4"/>
      <c r="K182" s="4"/>
      <c r="L182" s="4">
        <f t="shared" si="19"/>
        <v>0</v>
      </c>
      <c r="M182" s="4"/>
    </row>
    <row r="183" spans="1:15" s="29" customFormat="1" ht="21">
      <c r="A183" s="5" t="s">
        <v>83</v>
      </c>
      <c r="B183" s="4">
        <v>50000</v>
      </c>
      <c r="C183" s="4"/>
      <c r="D183" s="4"/>
      <c r="E183" s="4">
        <f>SUM(B183-C183+D183)</f>
        <v>50000</v>
      </c>
      <c r="F183" s="4">
        <v>0</v>
      </c>
      <c r="G183" s="4">
        <v>0</v>
      </c>
      <c r="H183" s="21">
        <v>0</v>
      </c>
      <c r="I183" s="4">
        <v>14000</v>
      </c>
      <c r="J183" s="4">
        <v>12207.05</v>
      </c>
      <c r="K183" s="4"/>
      <c r="L183" s="4">
        <f t="shared" si="19"/>
        <v>26207.05</v>
      </c>
      <c r="M183" s="4">
        <f>SUM(E183-L183)</f>
        <v>23792.95</v>
      </c>
      <c r="O183" s="72"/>
    </row>
    <row r="184" spans="1:13" s="27" customFormat="1" ht="21.75" thickBot="1">
      <c r="A184" s="9" t="s">
        <v>15</v>
      </c>
      <c r="B184" s="10">
        <f>SUM(B183+B180+B178+B177)</f>
        <v>300000</v>
      </c>
      <c r="C184" s="10">
        <f>SUM(C183+C180+C178+C177)</f>
        <v>140840</v>
      </c>
      <c r="D184" s="10">
        <f>SUM(D183+D180+D178+D177)</f>
        <v>0</v>
      </c>
      <c r="E184" s="10">
        <f>SUM(B184+D184)-C184</f>
        <v>159160</v>
      </c>
      <c r="F184" s="10">
        <f>SUM(F177:F183)</f>
        <v>0</v>
      </c>
      <c r="G184" s="10">
        <f>SUM(G177:G183)</f>
        <v>0</v>
      </c>
      <c r="H184" s="10">
        <f>SUM(H177:H183)</f>
        <v>5462</v>
      </c>
      <c r="I184" s="10">
        <f>SUM(I177:I183)</f>
        <v>17256</v>
      </c>
      <c r="J184" s="10">
        <f>SUM(J177:J183)</f>
        <v>26669.05</v>
      </c>
      <c r="K184" s="10"/>
      <c r="L184" s="10">
        <f>SUM(L177:L183)</f>
        <v>49387.05</v>
      </c>
      <c r="M184" s="10">
        <f>SUM(E184-L184)</f>
        <v>109772.95</v>
      </c>
    </row>
    <row r="185" spans="1:13" s="29" customFormat="1" ht="21.75" thickTop="1">
      <c r="A185" s="35" t="s">
        <v>37</v>
      </c>
      <c r="B185" s="24"/>
      <c r="C185" s="24"/>
      <c r="D185" s="24"/>
      <c r="E185" s="4"/>
      <c r="F185" s="24"/>
      <c r="G185" s="24"/>
      <c r="H185" s="36"/>
      <c r="I185" s="24"/>
      <c r="J185" s="24"/>
      <c r="K185" s="36"/>
      <c r="L185" s="4"/>
      <c r="M185" s="54"/>
    </row>
    <row r="186" spans="1:13" s="29" customFormat="1" ht="21">
      <c r="A186" s="35" t="s">
        <v>38</v>
      </c>
      <c r="B186" s="24"/>
      <c r="C186" s="24"/>
      <c r="D186" s="24"/>
      <c r="E186" s="4"/>
      <c r="F186" s="24"/>
      <c r="G186" s="24"/>
      <c r="H186" s="36"/>
      <c r="I186" s="24"/>
      <c r="J186" s="24"/>
      <c r="K186" s="36"/>
      <c r="L186" s="5"/>
      <c r="M186" s="7"/>
    </row>
    <row r="187" spans="1:13" s="29" customFormat="1" ht="18.75" customHeight="1">
      <c r="A187" s="40" t="s">
        <v>85</v>
      </c>
      <c r="B187" s="5"/>
      <c r="C187" s="5"/>
      <c r="D187" s="5"/>
      <c r="E187" s="4"/>
      <c r="F187" s="5"/>
      <c r="G187" s="5"/>
      <c r="H187" s="5"/>
      <c r="I187" s="5"/>
      <c r="J187" s="5"/>
      <c r="K187" s="5"/>
      <c r="L187" s="5"/>
      <c r="M187" s="7"/>
    </row>
    <row r="188" spans="1:13" s="29" customFormat="1" ht="18.75" customHeight="1">
      <c r="A188" s="49" t="s">
        <v>194</v>
      </c>
      <c r="B188" s="5">
        <v>100000</v>
      </c>
      <c r="C188" s="5"/>
      <c r="D188" s="5"/>
      <c r="E188" s="4">
        <f>SUM(B188-C188+D188)</f>
        <v>100000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/>
      <c r="L188" s="5">
        <f>SUM(K188)</f>
        <v>0</v>
      </c>
      <c r="M188" s="7">
        <f>SUM(E188-L188)</f>
        <v>100000</v>
      </c>
    </row>
    <row r="189" spans="1:13" s="29" customFormat="1" ht="18.75" customHeight="1">
      <c r="A189" s="48" t="s">
        <v>86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7"/>
    </row>
    <row r="190" spans="1:13" s="29" customFormat="1" ht="18.75" customHeight="1">
      <c r="A190" s="5" t="s">
        <v>195</v>
      </c>
      <c r="B190" s="5">
        <v>20000</v>
      </c>
      <c r="C190" s="5"/>
      <c r="D190" s="5"/>
      <c r="E190" s="5">
        <f>B190+D190-C190</f>
        <v>20000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/>
      <c r="L190" s="5">
        <f>SUM(F190:K190)</f>
        <v>0</v>
      </c>
      <c r="M190" s="7">
        <f>SUM(E190-L190)</f>
        <v>20000</v>
      </c>
    </row>
    <row r="191" spans="1:13" s="29" customFormat="1" ht="18.75" customHeight="1">
      <c r="A191" s="5" t="s">
        <v>196</v>
      </c>
      <c r="B191" s="5">
        <v>180000</v>
      </c>
      <c r="C191" s="5"/>
      <c r="D191" s="5"/>
      <c r="E191" s="5">
        <f>B191+D191-C191</f>
        <v>180000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/>
      <c r="L191" s="5">
        <f>SUM(F191:K191)</f>
        <v>0</v>
      </c>
      <c r="M191" s="7">
        <f>SUM(E191-L191)</f>
        <v>180000</v>
      </c>
    </row>
    <row r="192" spans="1:13" s="27" customFormat="1" ht="21.75" thickBot="1">
      <c r="A192" s="9" t="s">
        <v>14</v>
      </c>
      <c r="B192" s="10">
        <f>SUM(B191+B190+B188)</f>
        <v>300000</v>
      </c>
      <c r="C192" s="10"/>
      <c r="D192" s="10"/>
      <c r="E192" s="10">
        <f>SUM(B192-C192+D192)</f>
        <v>300000</v>
      </c>
      <c r="F192" s="10">
        <f>SUM(F188:F191)</f>
        <v>0</v>
      </c>
      <c r="G192" s="10">
        <f>SUM(G188:G191)</f>
        <v>0</v>
      </c>
      <c r="H192" s="10">
        <f>SUM(H188:H191)</f>
        <v>0</v>
      </c>
      <c r="I192" s="10">
        <f>SUM(I188:I191)</f>
        <v>0</v>
      </c>
      <c r="J192" s="10">
        <f>SUM(J188:J191)</f>
        <v>0</v>
      </c>
      <c r="K192" s="10"/>
      <c r="L192" s="10">
        <f>SUM(F192:K192)</f>
        <v>0</v>
      </c>
      <c r="M192" s="12">
        <f>SUM(E192-L192)</f>
        <v>300000</v>
      </c>
    </row>
    <row r="193" spans="1:13" s="43" customFormat="1" ht="21.75" thickTop="1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s="43" customFormat="1" ht="21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s="43" customFormat="1" ht="21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26.25">
      <c r="A196" s="79" t="s">
        <v>142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</row>
    <row r="197" spans="1:13" ht="26.25">
      <c r="A197" s="79" t="s">
        <v>288</v>
      </c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</row>
    <row r="198" spans="1:13" ht="21">
      <c r="A198" s="87" t="s">
        <v>0</v>
      </c>
      <c r="B198" s="87" t="s">
        <v>1</v>
      </c>
      <c r="C198" s="87" t="s">
        <v>2</v>
      </c>
      <c r="D198" s="87" t="s">
        <v>3</v>
      </c>
      <c r="E198" s="87" t="s">
        <v>4</v>
      </c>
      <c r="F198" s="87" t="s">
        <v>129</v>
      </c>
      <c r="G198" s="87"/>
      <c r="H198" s="87"/>
      <c r="I198" s="87"/>
      <c r="J198" s="87"/>
      <c r="K198" s="87"/>
      <c r="L198" s="87" t="s">
        <v>5</v>
      </c>
      <c r="M198" s="87" t="s">
        <v>6</v>
      </c>
    </row>
    <row r="199" spans="1:13" ht="21.75" thickBot="1">
      <c r="A199" s="88"/>
      <c r="B199" s="88"/>
      <c r="C199" s="88"/>
      <c r="D199" s="88"/>
      <c r="E199" s="88"/>
      <c r="F199" s="20" t="s">
        <v>143</v>
      </c>
      <c r="G199" s="20" t="s">
        <v>144</v>
      </c>
      <c r="H199" s="20" t="s">
        <v>145</v>
      </c>
      <c r="I199" s="20" t="s">
        <v>146</v>
      </c>
      <c r="J199" s="20" t="s">
        <v>147</v>
      </c>
      <c r="K199" s="20" t="s">
        <v>148</v>
      </c>
      <c r="L199" s="88"/>
      <c r="M199" s="88"/>
    </row>
    <row r="200" spans="1:13" s="27" customFormat="1" ht="21.75" thickTop="1">
      <c r="A200" s="3" t="s">
        <v>12</v>
      </c>
      <c r="B200" s="33"/>
      <c r="C200" s="33"/>
      <c r="D200" s="33"/>
      <c r="E200" s="33"/>
      <c r="F200" s="33"/>
      <c r="G200" s="33"/>
      <c r="H200" s="34"/>
      <c r="I200" s="33"/>
      <c r="J200" s="33"/>
      <c r="K200" s="8"/>
      <c r="L200" s="33"/>
      <c r="M200" s="33"/>
    </row>
    <row r="201" spans="1:13" s="27" customFormat="1" ht="21">
      <c r="A201" s="60" t="s">
        <v>39</v>
      </c>
      <c r="B201" s="33"/>
      <c r="C201" s="33"/>
      <c r="D201" s="33"/>
      <c r="E201" s="33"/>
      <c r="F201" s="33"/>
      <c r="G201" s="33"/>
      <c r="H201" s="34"/>
      <c r="I201" s="33"/>
      <c r="J201" s="33"/>
      <c r="K201" s="8"/>
      <c r="L201" s="33"/>
      <c r="M201" s="33"/>
    </row>
    <row r="202" spans="1:13" s="27" customFormat="1" ht="21">
      <c r="A202" s="60" t="s">
        <v>87</v>
      </c>
      <c r="B202" s="33"/>
      <c r="C202" s="33"/>
      <c r="D202" s="33"/>
      <c r="E202" s="33"/>
      <c r="F202" s="33"/>
      <c r="G202" s="33"/>
      <c r="H202" s="34"/>
      <c r="I202" s="33"/>
      <c r="J202" s="33"/>
      <c r="K202" s="8"/>
      <c r="L202" s="33"/>
      <c r="M202" s="33"/>
    </row>
    <row r="203" spans="1:14" s="27" customFormat="1" ht="21">
      <c r="A203" s="4" t="s">
        <v>197</v>
      </c>
      <c r="B203" s="4">
        <v>199680</v>
      </c>
      <c r="C203" s="4">
        <v>150000</v>
      </c>
      <c r="D203" s="4"/>
      <c r="E203" s="4">
        <f>SUM(B203-C203+D203)</f>
        <v>49680</v>
      </c>
      <c r="F203" s="4">
        <v>0</v>
      </c>
      <c r="G203" s="4">
        <v>0</v>
      </c>
      <c r="H203" s="21">
        <v>0</v>
      </c>
      <c r="I203" s="21">
        <v>0</v>
      </c>
      <c r="J203" s="21">
        <v>0</v>
      </c>
      <c r="K203" s="4"/>
      <c r="L203" s="4">
        <f>SUM(K203)</f>
        <v>0</v>
      </c>
      <c r="M203" s="4">
        <f>SUM(E203-L203)</f>
        <v>49680</v>
      </c>
      <c r="N203" s="29"/>
    </row>
    <row r="204" spans="1:13" s="27" customFormat="1" ht="21">
      <c r="A204" s="4" t="s">
        <v>198</v>
      </c>
      <c r="B204" s="4">
        <v>450000</v>
      </c>
      <c r="C204" s="4"/>
      <c r="D204" s="4"/>
      <c r="E204" s="4">
        <f>SUM(B204-C204+D204)</f>
        <v>450000</v>
      </c>
      <c r="F204" s="4">
        <v>0</v>
      </c>
      <c r="G204" s="4">
        <v>0</v>
      </c>
      <c r="H204" s="21">
        <v>0</v>
      </c>
      <c r="I204" s="21">
        <v>0</v>
      </c>
      <c r="J204" s="21">
        <v>0</v>
      </c>
      <c r="K204" s="4"/>
      <c r="L204" s="4">
        <f>SUM(K204)</f>
        <v>0</v>
      </c>
      <c r="M204" s="4">
        <f>SUM(E204-L204)</f>
        <v>450000</v>
      </c>
    </row>
    <row r="205" spans="1:13" s="29" customFormat="1" ht="21">
      <c r="A205" s="4" t="s">
        <v>199</v>
      </c>
      <c r="B205" s="4">
        <v>18000</v>
      </c>
      <c r="C205" s="4"/>
      <c r="D205" s="4"/>
      <c r="E205" s="4">
        <f>SUM(B205-C205+D205)</f>
        <v>18000</v>
      </c>
      <c r="F205" s="4">
        <v>0</v>
      </c>
      <c r="G205" s="4">
        <v>0</v>
      </c>
      <c r="H205" s="21">
        <v>0</v>
      </c>
      <c r="I205" s="21">
        <v>0</v>
      </c>
      <c r="J205" s="21">
        <v>0</v>
      </c>
      <c r="K205" s="21"/>
      <c r="L205" s="4">
        <f>SUM(F205:K205)</f>
        <v>0</v>
      </c>
      <c r="M205" s="4">
        <f>SUM(E205-L205)</f>
        <v>18000</v>
      </c>
    </row>
    <row r="206" spans="1:13" s="29" customFormat="1" ht="21">
      <c r="A206" s="33" t="s">
        <v>40</v>
      </c>
      <c r="B206" s="4"/>
      <c r="C206" s="4"/>
      <c r="D206" s="4"/>
      <c r="E206" s="4"/>
      <c r="F206" s="4"/>
      <c r="G206" s="4"/>
      <c r="H206" s="21"/>
      <c r="I206" s="4"/>
      <c r="J206" s="4"/>
      <c r="K206" s="5"/>
      <c r="L206" s="4"/>
      <c r="M206" s="4"/>
    </row>
    <row r="207" spans="1:13" s="29" customFormat="1" ht="18.75" customHeight="1">
      <c r="A207" s="8" t="s">
        <v>76</v>
      </c>
      <c r="B207" s="4"/>
      <c r="C207" s="4"/>
      <c r="D207" s="4"/>
      <c r="E207" s="4"/>
      <c r="F207" s="4"/>
      <c r="G207" s="4"/>
      <c r="H207" s="21"/>
      <c r="I207" s="4"/>
      <c r="J207" s="4"/>
      <c r="K207" s="5"/>
      <c r="L207" s="4"/>
      <c r="M207" s="4"/>
    </row>
    <row r="208" spans="1:13" s="29" customFormat="1" ht="18.75" customHeight="1">
      <c r="A208" s="5" t="s">
        <v>77</v>
      </c>
      <c r="B208" s="4">
        <v>20000</v>
      </c>
      <c r="C208" s="4"/>
      <c r="D208" s="4"/>
      <c r="E208" s="4">
        <f>SUM(B208-C208+D208)</f>
        <v>20000</v>
      </c>
      <c r="F208" s="4">
        <v>0</v>
      </c>
      <c r="G208" s="4">
        <v>0</v>
      </c>
      <c r="H208" s="21">
        <v>0</v>
      </c>
      <c r="I208" s="21">
        <v>0</v>
      </c>
      <c r="J208" s="21">
        <v>0</v>
      </c>
      <c r="K208" s="21"/>
      <c r="L208" s="4">
        <f>SUM(F208:K208)</f>
        <v>0</v>
      </c>
      <c r="M208" s="4">
        <f>SUM(E208-L208)</f>
        <v>20000</v>
      </c>
    </row>
    <row r="209" spans="1:13" s="29" customFormat="1" ht="21">
      <c r="A209" s="8" t="s">
        <v>79</v>
      </c>
      <c r="B209" s="4"/>
      <c r="C209" s="4"/>
      <c r="D209" s="4"/>
      <c r="E209" s="4"/>
      <c r="F209" s="4"/>
      <c r="G209" s="4"/>
      <c r="H209" s="21"/>
      <c r="I209" s="4"/>
      <c r="J209" s="4"/>
      <c r="K209" s="5"/>
      <c r="L209" s="4"/>
      <c r="M209" s="4"/>
    </row>
    <row r="210" spans="1:15" s="29" customFormat="1" ht="18.75" customHeight="1">
      <c r="A210" s="5" t="s">
        <v>80</v>
      </c>
      <c r="B210" s="4">
        <v>213720</v>
      </c>
      <c r="C210" s="4"/>
      <c r="D210" s="4">
        <v>40000</v>
      </c>
      <c r="E210" s="4">
        <f>SUM(B210-C210+D210)</f>
        <v>253720</v>
      </c>
      <c r="F210" s="4">
        <v>5860</v>
      </c>
      <c r="G210" s="4">
        <v>0</v>
      </c>
      <c r="H210" s="21">
        <v>24464</v>
      </c>
      <c r="I210" s="21">
        <v>12464</v>
      </c>
      <c r="J210" s="21">
        <v>7484</v>
      </c>
      <c r="K210" s="21"/>
      <c r="L210" s="4">
        <f>SUM(F210:K210)</f>
        <v>50272</v>
      </c>
      <c r="M210" s="4">
        <f>SUM(E210-L210)</f>
        <v>203448</v>
      </c>
      <c r="O210" s="72"/>
    </row>
    <row r="211" spans="1:13" s="29" customFormat="1" ht="18.75" customHeight="1">
      <c r="A211" s="5" t="s">
        <v>88</v>
      </c>
      <c r="B211" s="4">
        <v>4800</v>
      </c>
      <c r="C211" s="4"/>
      <c r="D211" s="4">
        <v>10000</v>
      </c>
      <c r="E211" s="4">
        <f>SUM(B211-C211+D211)</f>
        <v>14800</v>
      </c>
      <c r="F211" s="4">
        <v>0</v>
      </c>
      <c r="G211" s="4">
        <v>0</v>
      </c>
      <c r="H211" s="21">
        <v>0</v>
      </c>
      <c r="I211" s="21">
        <v>2000</v>
      </c>
      <c r="J211" s="21">
        <v>0</v>
      </c>
      <c r="K211" s="21"/>
      <c r="L211" s="4">
        <f>SUM(F211:K211)</f>
        <v>2000</v>
      </c>
      <c r="M211" s="4">
        <f>SUM(E211-L211)</f>
        <v>12800</v>
      </c>
    </row>
    <row r="212" spans="1:13" s="29" customFormat="1" ht="18.75" customHeight="1">
      <c r="A212" s="5" t="s">
        <v>89</v>
      </c>
      <c r="B212" s="4">
        <v>36000</v>
      </c>
      <c r="C212" s="4"/>
      <c r="D212" s="4"/>
      <c r="E212" s="4">
        <f>SUM(B212-C212+D212)</f>
        <v>36000</v>
      </c>
      <c r="F212" s="4">
        <v>0</v>
      </c>
      <c r="G212" s="4">
        <v>0</v>
      </c>
      <c r="H212" s="21">
        <v>0</v>
      </c>
      <c r="I212" s="21">
        <v>0</v>
      </c>
      <c r="J212" s="21">
        <v>0</v>
      </c>
      <c r="K212" s="21"/>
      <c r="L212" s="4">
        <f>SUM(F212:K212)</f>
        <v>0</v>
      </c>
      <c r="M212" s="4">
        <f>SUM(E212-L212)</f>
        <v>36000</v>
      </c>
    </row>
    <row r="213" spans="1:13" s="29" customFormat="1" ht="20.25" customHeight="1">
      <c r="A213" s="8" t="s">
        <v>82</v>
      </c>
      <c r="B213" s="4"/>
      <c r="C213" s="4"/>
      <c r="D213" s="4"/>
      <c r="E213" s="4"/>
      <c r="F213" s="4"/>
      <c r="G213" s="4"/>
      <c r="H213" s="21"/>
      <c r="I213" s="4"/>
      <c r="J213" s="4"/>
      <c r="K213" s="5"/>
      <c r="L213" s="4"/>
      <c r="M213" s="4"/>
    </row>
    <row r="214" spans="1:13" s="29" customFormat="1" ht="21">
      <c r="A214" s="5" t="s">
        <v>83</v>
      </c>
      <c r="B214" s="4">
        <v>15000</v>
      </c>
      <c r="C214" s="4"/>
      <c r="D214" s="4"/>
      <c r="E214" s="4">
        <f>SUM(B214-C214+D214)</f>
        <v>15000</v>
      </c>
      <c r="F214" s="4">
        <v>0</v>
      </c>
      <c r="G214" s="4">
        <v>0</v>
      </c>
      <c r="H214" s="21">
        <v>0</v>
      </c>
      <c r="I214" s="21">
        <v>4900</v>
      </c>
      <c r="J214" s="21">
        <v>0</v>
      </c>
      <c r="K214" s="21"/>
      <c r="L214" s="4">
        <f>SUM(F214:K214)</f>
        <v>4900</v>
      </c>
      <c r="M214" s="4">
        <f>SUM(E214-L214)</f>
        <v>10100</v>
      </c>
    </row>
    <row r="215" spans="1:13" s="27" customFormat="1" ht="21.75" thickBot="1">
      <c r="A215" s="9" t="s">
        <v>15</v>
      </c>
      <c r="B215" s="10">
        <f>SUM(B208:B214)</f>
        <v>289520</v>
      </c>
      <c r="C215" s="10">
        <f>SUM(C208:C214)</f>
        <v>0</v>
      </c>
      <c r="D215" s="10">
        <f>SUM(D208:D214)</f>
        <v>50000</v>
      </c>
      <c r="E215" s="10">
        <f>SUM(B215+D215)-C215</f>
        <v>339520</v>
      </c>
      <c r="F215" s="10">
        <f>SUM(F208:F214)</f>
        <v>5860</v>
      </c>
      <c r="G215" s="10">
        <f>SUM(G208:G214)</f>
        <v>0</v>
      </c>
      <c r="H215" s="10">
        <f>SUM(H208:H214)</f>
        <v>24464</v>
      </c>
      <c r="I215" s="10">
        <f>SUM(I208:I214)</f>
        <v>19364</v>
      </c>
      <c r="J215" s="10">
        <f>SUM(J208:J214)</f>
        <v>7484</v>
      </c>
      <c r="K215" s="10"/>
      <c r="L215" s="10">
        <f>SUM(F215:K215)</f>
        <v>57172</v>
      </c>
      <c r="M215" s="10">
        <f>SUM(E215-L215)</f>
        <v>282348</v>
      </c>
    </row>
    <row r="216" spans="1:13" s="29" customFormat="1" ht="21.75" thickTop="1">
      <c r="A216" s="35" t="s">
        <v>205</v>
      </c>
      <c r="B216" s="24"/>
      <c r="C216" s="24"/>
      <c r="D216" s="24"/>
      <c r="E216" s="4"/>
      <c r="F216" s="24"/>
      <c r="G216" s="24"/>
      <c r="H216" s="36"/>
      <c r="I216" s="24"/>
      <c r="J216" s="24"/>
      <c r="K216" s="36"/>
      <c r="L216" s="4"/>
      <c r="M216" s="54"/>
    </row>
    <row r="217" spans="1:13" s="29" customFormat="1" ht="21">
      <c r="A217" s="35" t="s">
        <v>206</v>
      </c>
      <c r="B217" s="24"/>
      <c r="C217" s="24"/>
      <c r="D217" s="24"/>
      <c r="E217" s="4"/>
      <c r="F217" s="24"/>
      <c r="G217" s="24"/>
      <c r="H217" s="36"/>
      <c r="I217" s="24"/>
      <c r="J217" s="24"/>
      <c r="K217" s="36"/>
      <c r="L217" s="5"/>
      <c r="M217" s="7"/>
    </row>
    <row r="218" spans="1:13" s="29" customFormat="1" ht="18.75" customHeight="1">
      <c r="A218" s="40" t="s">
        <v>201</v>
      </c>
      <c r="B218" s="5"/>
      <c r="C218" s="5"/>
      <c r="D218" s="5"/>
      <c r="E218" s="4"/>
      <c r="F218" s="5"/>
      <c r="G218" s="5"/>
      <c r="H218" s="5"/>
      <c r="I218" s="5"/>
      <c r="J218" s="5"/>
      <c r="K218" s="5"/>
      <c r="L218" s="5"/>
      <c r="M218" s="7"/>
    </row>
    <row r="219" spans="1:13" s="29" customFormat="1" ht="18.75" customHeight="1">
      <c r="A219" s="5" t="s">
        <v>202</v>
      </c>
      <c r="B219" s="5">
        <v>40000</v>
      </c>
      <c r="C219" s="5"/>
      <c r="D219" s="5"/>
      <c r="E219" s="5">
        <f>B219+D219-C219</f>
        <v>40000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/>
      <c r="L219" s="5">
        <v>0</v>
      </c>
      <c r="M219" s="7">
        <f>E219-(SUM(F219:K219))</f>
        <v>40000</v>
      </c>
    </row>
    <row r="220" spans="1:13" s="29" customFormat="1" ht="18.75" customHeight="1">
      <c r="A220" s="48" t="s">
        <v>84</v>
      </c>
      <c r="B220" s="5"/>
      <c r="C220" s="5"/>
      <c r="D220" s="5"/>
      <c r="E220" s="4"/>
      <c r="F220" s="5"/>
      <c r="G220" s="5"/>
      <c r="H220" s="5"/>
      <c r="I220" s="5"/>
      <c r="J220" s="5"/>
      <c r="K220" s="5"/>
      <c r="L220" s="5"/>
      <c r="M220" s="7"/>
    </row>
    <row r="221" spans="1:15" s="29" customFormat="1" ht="18.75" customHeight="1">
      <c r="A221" s="5" t="s">
        <v>203</v>
      </c>
      <c r="B221" s="5">
        <v>130000</v>
      </c>
      <c r="C221" s="5"/>
      <c r="D221" s="5"/>
      <c r="E221" s="5">
        <f>B221+D221-C221</f>
        <v>130000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/>
      <c r="L221" s="5">
        <f>SUM(F221:K221)</f>
        <v>0</v>
      </c>
      <c r="M221" s="7">
        <f>E221-(SUM(F221:K221))</f>
        <v>130000</v>
      </c>
      <c r="O221" s="72"/>
    </row>
    <row r="222" spans="1:13" s="29" customFormat="1" ht="18.75" customHeight="1">
      <c r="A222" s="48" t="s">
        <v>200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7"/>
    </row>
    <row r="223" spans="1:13" s="29" customFormat="1" ht="18.75" customHeight="1">
      <c r="A223" s="5" t="s">
        <v>204</v>
      </c>
      <c r="B223" s="5">
        <v>25000</v>
      </c>
      <c r="C223" s="5"/>
      <c r="D223" s="5"/>
      <c r="E223" s="5">
        <f>B223+D223-C223</f>
        <v>25000</v>
      </c>
      <c r="F223" s="5">
        <v>0</v>
      </c>
      <c r="G223" s="5">
        <v>0</v>
      </c>
      <c r="H223" s="5">
        <v>0</v>
      </c>
      <c r="I223" s="5">
        <v>0</v>
      </c>
      <c r="J223" s="5">
        <v>24995</v>
      </c>
      <c r="K223" s="5"/>
      <c r="L223" s="5">
        <f>SUM(F223:K223)</f>
        <v>24995</v>
      </c>
      <c r="M223" s="7">
        <f>E223-(SUM(F223:K223))</f>
        <v>5</v>
      </c>
    </row>
    <row r="224" spans="1:13" s="27" customFormat="1" ht="21.75" thickBot="1">
      <c r="A224" s="9" t="s">
        <v>14</v>
      </c>
      <c r="B224" s="10">
        <f>SUM(B223+B221+B219)</f>
        <v>195000</v>
      </c>
      <c r="C224" s="10"/>
      <c r="D224" s="10"/>
      <c r="E224" s="10">
        <f>SUM(B224-C224+D224)</f>
        <v>195000</v>
      </c>
      <c r="F224" s="10">
        <f>SUM(F219:F223)</f>
        <v>0</v>
      </c>
      <c r="G224" s="10">
        <f>SUM(G219:G223)</f>
        <v>0</v>
      </c>
      <c r="H224" s="10">
        <f>SUM(H219:H223)</f>
        <v>0</v>
      </c>
      <c r="I224" s="10">
        <f>SUM(I219:I223)</f>
        <v>0</v>
      </c>
      <c r="J224" s="10">
        <f>SUM(J219:J223)</f>
        <v>24995</v>
      </c>
      <c r="K224" s="10"/>
      <c r="L224" s="10">
        <f>SUM(L223)</f>
        <v>24995</v>
      </c>
      <c r="M224" s="10">
        <f>SUM(M223+M221+M219)</f>
        <v>170005</v>
      </c>
    </row>
    <row r="225" spans="1:13" ht="27" thickTop="1">
      <c r="A225" s="79" t="s">
        <v>142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</row>
    <row r="226" spans="1:13" ht="26.25">
      <c r="A226" s="79" t="s">
        <v>288</v>
      </c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</row>
    <row r="227" ht="26.25">
      <c r="A227" s="1"/>
    </row>
    <row r="228" spans="1:13" ht="21">
      <c r="A228" s="87" t="s">
        <v>0</v>
      </c>
      <c r="B228" s="87" t="s">
        <v>1</v>
      </c>
      <c r="C228" s="87" t="s">
        <v>2</v>
      </c>
      <c r="D228" s="87" t="s">
        <v>3</v>
      </c>
      <c r="E228" s="87" t="s">
        <v>4</v>
      </c>
      <c r="F228" s="87" t="s">
        <v>129</v>
      </c>
      <c r="G228" s="87"/>
      <c r="H228" s="87"/>
      <c r="I228" s="87"/>
      <c r="J228" s="87"/>
      <c r="K228" s="87"/>
      <c r="L228" s="87" t="s">
        <v>5</v>
      </c>
      <c r="M228" s="87" t="s">
        <v>6</v>
      </c>
    </row>
    <row r="229" spans="1:13" ht="21.75" thickBot="1">
      <c r="A229" s="88"/>
      <c r="B229" s="88"/>
      <c r="C229" s="88"/>
      <c r="D229" s="88"/>
      <c r="E229" s="88"/>
      <c r="F229" s="20" t="s">
        <v>143</v>
      </c>
      <c r="G229" s="20" t="s">
        <v>144</v>
      </c>
      <c r="H229" s="20" t="s">
        <v>145</v>
      </c>
      <c r="I229" s="20" t="s">
        <v>146</v>
      </c>
      <c r="J229" s="20" t="s">
        <v>147</v>
      </c>
      <c r="K229" s="20" t="s">
        <v>148</v>
      </c>
      <c r="L229" s="88"/>
      <c r="M229" s="88"/>
    </row>
    <row r="230" spans="1:13" s="27" customFormat="1" ht="21.75" thickTop="1">
      <c r="A230" s="3" t="s">
        <v>13</v>
      </c>
      <c r="B230" s="33"/>
      <c r="C230" s="33"/>
      <c r="D230" s="33"/>
      <c r="E230" s="33"/>
      <c r="F230" s="33"/>
      <c r="G230" s="33"/>
      <c r="H230" s="34"/>
      <c r="I230" s="33"/>
      <c r="J230" s="33"/>
      <c r="K230" s="8"/>
      <c r="L230" s="33"/>
      <c r="M230" s="33"/>
    </row>
    <row r="231" spans="1:13" s="29" customFormat="1" ht="21">
      <c r="A231" s="33" t="s">
        <v>28</v>
      </c>
      <c r="B231" s="4"/>
      <c r="C231" s="4"/>
      <c r="D231" s="4"/>
      <c r="E231" s="4"/>
      <c r="F231" s="4"/>
      <c r="G231" s="4"/>
      <c r="H231" s="21"/>
      <c r="I231" s="4"/>
      <c r="J231" s="4"/>
      <c r="K231" s="5"/>
      <c r="L231" s="4"/>
      <c r="M231" s="4"/>
    </row>
    <row r="232" spans="1:13" s="29" customFormat="1" ht="18.75" customHeight="1">
      <c r="A232" s="8" t="s">
        <v>76</v>
      </c>
      <c r="B232" s="4"/>
      <c r="C232" s="4"/>
      <c r="D232" s="4"/>
      <c r="E232" s="4"/>
      <c r="F232" s="4"/>
      <c r="G232" s="4"/>
      <c r="H232" s="21"/>
      <c r="I232" s="4"/>
      <c r="J232" s="4"/>
      <c r="K232" s="5"/>
      <c r="L232" s="4"/>
      <c r="M232" s="4"/>
    </row>
    <row r="233" spans="1:13" s="29" customFormat="1" ht="18.75" customHeight="1">
      <c r="A233" s="5" t="s">
        <v>77</v>
      </c>
      <c r="B233" s="4">
        <v>30000</v>
      </c>
      <c r="C233" s="4"/>
      <c r="D233" s="4"/>
      <c r="E233" s="4">
        <f>SUM(B233-C233+D233)</f>
        <v>30000</v>
      </c>
      <c r="F233" s="4">
        <v>0</v>
      </c>
      <c r="G233" s="4">
        <v>0</v>
      </c>
      <c r="H233" s="21">
        <v>0</v>
      </c>
      <c r="I233" s="21">
        <v>0</v>
      </c>
      <c r="J233" s="21">
        <v>1200</v>
      </c>
      <c r="K233" s="21"/>
      <c r="L233" s="4">
        <f>SUM(F233:K233)</f>
        <v>1200</v>
      </c>
      <c r="M233" s="4">
        <f>SUM(E233-L233)</f>
        <v>28800</v>
      </c>
    </row>
    <row r="234" spans="1:13" s="29" customFormat="1" ht="21">
      <c r="A234" s="8" t="s">
        <v>79</v>
      </c>
      <c r="B234" s="4"/>
      <c r="C234" s="4"/>
      <c r="D234" s="4"/>
      <c r="E234" s="4"/>
      <c r="F234" s="4"/>
      <c r="G234" s="4"/>
      <c r="H234" s="21"/>
      <c r="I234" s="5"/>
      <c r="J234" s="4"/>
      <c r="K234" s="5"/>
      <c r="L234" s="4"/>
      <c r="M234" s="4"/>
    </row>
    <row r="235" spans="1:15" s="29" customFormat="1" ht="18.75" customHeight="1">
      <c r="A235" s="5" t="s">
        <v>80</v>
      </c>
      <c r="B235" s="4">
        <v>112000</v>
      </c>
      <c r="C235" s="4"/>
      <c r="D235" s="4"/>
      <c r="E235" s="4">
        <f>SUM(B235-C235+D235)</f>
        <v>112000</v>
      </c>
      <c r="F235" s="4">
        <v>0</v>
      </c>
      <c r="G235" s="4">
        <v>3016</v>
      </c>
      <c r="H235" s="21">
        <v>3016</v>
      </c>
      <c r="I235" s="21">
        <v>2304</v>
      </c>
      <c r="J235" s="21">
        <v>10890</v>
      </c>
      <c r="K235" s="21"/>
      <c r="L235" s="4">
        <f>SUM(F235:K235)</f>
        <v>19226</v>
      </c>
      <c r="M235" s="4">
        <f>SUM(E235-L235)</f>
        <v>92774</v>
      </c>
      <c r="O235" s="72"/>
    </row>
    <row r="236" spans="1:15" s="29" customFormat="1" ht="18.75" customHeight="1">
      <c r="A236" s="5" t="s">
        <v>88</v>
      </c>
      <c r="B236" s="4">
        <v>6000</v>
      </c>
      <c r="C236" s="4"/>
      <c r="D236" s="4"/>
      <c r="E236" s="4">
        <f>SUM(B236-C236+D236)</f>
        <v>6000</v>
      </c>
      <c r="F236" s="4">
        <v>1260</v>
      </c>
      <c r="G236" s="4">
        <v>900</v>
      </c>
      <c r="H236" s="21">
        <v>0</v>
      </c>
      <c r="I236" s="21">
        <v>0</v>
      </c>
      <c r="J236" s="21">
        <v>0</v>
      </c>
      <c r="K236" s="21"/>
      <c r="L236" s="4">
        <f>SUM(F236:K236)</f>
        <v>2160</v>
      </c>
      <c r="M236" s="4">
        <f>SUM(E236-L236)</f>
        <v>3840</v>
      </c>
      <c r="O236" s="72"/>
    </row>
    <row r="237" spans="1:13" s="29" customFormat="1" ht="20.25" customHeight="1">
      <c r="A237" s="8" t="s">
        <v>82</v>
      </c>
      <c r="B237" s="4"/>
      <c r="C237" s="4"/>
      <c r="D237" s="4"/>
      <c r="E237" s="4"/>
      <c r="F237" s="4"/>
      <c r="G237" s="4"/>
      <c r="H237" s="21"/>
      <c r="I237" s="5"/>
      <c r="J237" s="4"/>
      <c r="K237" s="5"/>
      <c r="L237" s="4"/>
      <c r="M237" s="4"/>
    </row>
    <row r="238" spans="1:13" s="29" customFormat="1" ht="21">
      <c r="A238" s="5" t="s">
        <v>83</v>
      </c>
      <c r="B238" s="4">
        <v>100000</v>
      </c>
      <c r="C238" s="4"/>
      <c r="D238" s="4"/>
      <c r="E238" s="4">
        <f>SUM(B238-C238+D238)</f>
        <v>100000</v>
      </c>
      <c r="F238" s="4">
        <v>0</v>
      </c>
      <c r="G238" s="4">
        <v>0</v>
      </c>
      <c r="H238" s="21">
        <v>0</v>
      </c>
      <c r="I238" s="21">
        <v>6700</v>
      </c>
      <c r="J238" s="21">
        <v>0</v>
      </c>
      <c r="K238" s="21"/>
      <c r="L238" s="4">
        <f>SUM(F238:K238)</f>
        <v>6700</v>
      </c>
      <c r="M238" s="4">
        <f>SUM(E238-L238)</f>
        <v>93300</v>
      </c>
    </row>
    <row r="239" spans="1:13" s="27" customFormat="1" ht="21.75" thickBot="1">
      <c r="A239" s="9" t="s">
        <v>15</v>
      </c>
      <c r="B239" s="10">
        <f>SUM(B238+B236+B235+B233)</f>
        <v>248000</v>
      </c>
      <c r="C239" s="10"/>
      <c r="D239" s="10"/>
      <c r="E239" s="10">
        <f>SUM(B239+D239)-C239</f>
        <v>248000</v>
      </c>
      <c r="F239" s="10">
        <f>SUM(F233:F238)</f>
        <v>1260</v>
      </c>
      <c r="G239" s="10">
        <f>SUM(G233:G238)</f>
        <v>3916</v>
      </c>
      <c r="H239" s="10">
        <f>SUM(H233:H238)</f>
        <v>3016</v>
      </c>
      <c r="I239" s="10">
        <f>SUM(I233:I238)</f>
        <v>9004</v>
      </c>
      <c r="J239" s="10">
        <f>SUM(J233:J238)</f>
        <v>12090</v>
      </c>
      <c r="K239" s="10"/>
      <c r="L239" s="10">
        <f>SUM(L233:L238)</f>
        <v>29286</v>
      </c>
      <c r="M239" s="10">
        <f>SUM(E239-L239)</f>
        <v>218714</v>
      </c>
    </row>
    <row r="240" spans="1:13" s="29" customFormat="1" ht="21.75" thickTop="1">
      <c r="A240" s="35" t="s">
        <v>37</v>
      </c>
      <c r="B240" s="24"/>
      <c r="C240" s="24"/>
      <c r="D240" s="24"/>
      <c r="E240" s="4"/>
      <c r="F240" s="24"/>
      <c r="G240" s="24"/>
      <c r="H240" s="36"/>
      <c r="I240" s="24"/>
      <c r="J240" s="24"/>
      <c r="K240" s="36"/>
      <c r="L240" s="4"/>
      <c r="M240" s="54"/>
    </row>
    <row r="241" spans="1:13" s="29" customFormat="1" ht="21">
      <c r="A241" s="35" t="s">
        <v>38</v>
      </c>
      <c r="B241" s="24"/>
      <c r="C241" s="24"/>
      <c r="D241" s="24"/>
      <c r="E241" s="4"/>
      <c r="F241" s="24"/>
      <c r="G241" s="24"/>
      <c r="H241" s="36"/>
      <c r="I241" s="24"/>
      <c r="J241" s="24"/>
      <c r="K241" s="36"/>
      <c r="L241" s="5"/>
      <c r="M241" s="7"/>
    </row>
    <row r="242" spans="1:13" ht="21">
      <c r="A242" s="8" t="s">
        <v>207</v>
      </c>
      <c r="B242" s="5"/>
      <c r="C242" s="5"/>
      <c r="D242" s="5"/>
      <c r="E242" s="5"/>
      <c r="F242" s="5"/>
      <c r="G242" s="5"/>
      <c r="H242" s="23"/>
      <c r="I242" s="5"/>
      <c r="J242" s="5"/>
      <c r="K242" s="5"/>
      <c r="L242" s="5"/>
      <c r="M242" s="7"/>
    </row>
    <row r="243" spans="1:13" ht="21">
      <c r="A243" s="5" t="s">
        <v>208</v>
      </c>
      <c r="B243" s="5">
        <v>70000</v>
      </c>
      <c r="C243" s="5"/>
      <c r="D243" s="5"/>
      <c r="E243" s="5">
        <f>SUM(B243-C243)+D243</f>
        <v>70000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/>
      <c r="L243" s="5">
        <f>SUM(F243:K243)</f>
        <v>0</v>
      </c>
      <c r="M243" s="7">
        <f>SUM(E243-L243)</f>
        <v>70000</v>
      </c>
    </row>
    <row r="244" spans="1:13" s="27" customFormat="1" ht="21.75" thickBot="1">
      <c r="A244" s="9" t="s">
        <v>14</v>
      </c>
      <c r="B244" s="10">
        <f>SUM(B243:B243)</f>
        <v>70000</v>
      </c>
      <c r="C244" s="10"/>
      <c r="D244" s="10"/>
      <c r="E244" s="10">
        <f>SUM(E243:E243)</f>
        <v>70000</v>
      </c>
      <c r="F244" s="68">
        <f>SUM(F243)</f>
        <v>0</v>
      </c>
      <c r="G244" s="68">
        <f>SUM(G243)</f>
        <v>0</v>
      </c>
      <c r="H244" s="68">
        <f>SUM(H243)</f>
        <v>0</v>
      </c>
      <c r="I244" s="68">
        <f>SUM(I243)</f>
        <v>0</v>
      </c>
      <c r="J244" s="68">
        <f>SUM(J243)</f>
        <v>0</v>
      </c>
      <c r="K244" s="68"/>
      <c r="L244" s="10">
        <f>SUM(L243:L243)</f>
        <v>0</v>
      </c>
      <c r="M244" s="12">
        <f>SUM(M243:M243)</f>
        <v>70000</v>
      </c>
    </row>
    <row r="245" spans="1:13" ht="21.75" thickTop="1">
      <c r="A245" s="13"/>
      <c r="B245" s="13"/>
      <c r="C245" s="13"/>
      <c r="D245" s="13"/>
      <c r="E245" s="13"/>
      <c r="F245" s="37"/>
      <c r="G245" s="13"/>
      <c r="H245" s="13"/>
      <c r="I245" s="13"/>
      <c r="J245" s="13"/>
      <c r="K245" s="13"/>
      <c r="L245" s="13"/>
      <c r="M245" s="14"/>
    </row>
    <row r="246" spans="1:13" s="27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27" customFormat="1" ht="21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s="27" customFormat="1" ht="21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s="27" customFormat="1" ht="21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s="27" customFormat="1" ht="21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s="27" customFormat="1" ht="21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s="27" customFormat="1" ht="21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26.25">
      <c r="A253" s="79" t="s">
        <v>142</v>
      </c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</row>
    <row r="254" spans="1:13" ht="26.25">
      <c r="A254" s="79" t="s">
        <v>73</v>
      </c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</row>
    <row r="255" ht="22.5" customHeight="1">
      <c r="A255" s="1"/>
    </row>
    <row r="256" spans="1:13" ht="21">
      <c r="A256" s="87" t="s">
        <v>0</v>
      </c>
      <c r="B256" s="87" t="s">
        <v>1</v>
      </c>
      <c r="C256" s="87" t="s">
        <v>2</v>
      </c>
      <c r="D256" s="87" t="s">
        <v>3</v>
      </c>
      <c r="E256" s="87" t="s">
        <v>4</v>
      </c>
      <c r="F256" s="87" t="s">
        <v>129</v>
      </c>
      <c r="G256" s="87"/>
      <c r="H256" s="87"/>
      <c r="I256" s="87"/>
      <c r="J256" s="87"/>
      <c r="K256" s="87"/>
      <c r="L256" s="87" t="s">
        <v>5</v>
      </c>
      <c r="M256" s="87" t="s">
        <v>6</v>
      </c>
    </row>
    <row r="257" spans="1:13" ht="21.75" thickBot="1">
      <c r="A257" s="88"/>
      <c r="B257" s="88"/>
      <c r="C257" s="88"/>
      <c r="D257" s="88"/>
      <c r="E257" s="88"/>
      <c r="F257" s="20" t="s">
        <v>143</v>
      </c>
      <c r="G257" s="20" t="s">
        <v>144</v>
      </c>
      <c r="H257" s="20" t="s">
        <v>145</v>
      </c>
      <c r="I257" s="20" t="s">
        <v>146</v>
      </c>
      <c r="J257" s="20" t="s">
        <v>147</v>
      </c>
      <c r="K257" s="20" t="s">
        <v>148</v>
      </c>
      <c r="L257" s="88"/>
      <c r="M257" s="88"/>
    </row>
    <row r="258" spans="1:13" ht="21.75" thickTop="1">
      <c r="A258" s="8" t="s">
        <v>7</v>
      </c>
      <c r="B258" s="5"/>
      <c r="C258" s="5"/>
      <c r="D258" s="5"/>
      <c r="E258" s="5"/>
      <c r="F258" s="5"/>
      <c r="G258" s="5"/>
      <c r="H258" s="23"/>
      <c r="I258" s="5"/>
      <c r="J258" s="5"/>
      <c r="K258" s="5"/>
      <c r="L258" s="5"/>
      <c r="M258" s="5"/>
    </row>
    <row r="259" spans="1:13" ht="21">
      <c r="A259" s="48" t="s">
        <v>91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7"/>
    </row>
    <row r="260" spans="1:13" ht="21">
      <c r="A260" s="5" t="s">
        <v>209</v>
      </c>
      <c r="B260" s="24">
        <v>30000</v>
      </c>
      <c r="C260" s="24"/>
      <c r="D260" s="24"/>
      <c r="E260" s="24">
        <f>SUM(B260-C260+D260)</f>
        <v>30000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/>
      <c r="L260" s="24">
        <f>SUM(F260:K260)</f>
        <v>0</v>
      </c>
      <c r="M260" s="42">
        <f>SUM(E260-L260)</f>
        <v>30000</v>
      </c>
    </row>
    <row r="261" spans="1:13" ht="21">
      <c r="A261" s="5" t="s">
        <v>210</v>
      </c>
      <c r="B261" s="24">
        <v>100000</v>
      </c>
      <c r="C261" s="24"/>
      <c r="D261" s="24"/>
      <c r="E261" s="24">
        <f aca="true" t="shared" si="20" ref="E261:E277">SUM(B261-C261+D261)</f>
        <v>100000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/>
      <c r="L261" s="24">
        <f aca="true" t="shared" si="21" ref="L261:L275">SUM(F261:K261)</f>
        <v>0</v>
      </c>
      <c r="M261" s="42">
        <f aca="true" t="shared" si="22" ref="M261:M275">SUM(E261-L261)</f>
        <v>100000</v>
      </c>
    </row>
    <row r="262" spans="1:13" ht="21">
      <c r="A262" s="5" t="s">
        <v>211</v>
      </c>
      <c r="B262" s="24">
        <v>100000</v>
      </c>
      <c r="C262" s="24"/>
      <c r="D262" s="24"/>
      <c r="E262" s="24">
        <f t="shared" si="20"/>
        <v>100000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/>
      <c r="L262" s="24">
        <f t="shared" si="21"/>
        <v>0</v>
      </c>
      <c r="M262" s="42">
        <f t="shared" si="22"/>
        <v>100000</v>
      </c>
    </row>
    <row r="263" spans="1:13" ht="21">
      <c r="A263" s="5" t="s">
        <v>212</v>
      </c>
      <c r="B263" s="24">
        <v>30000</v>
      </c>
      <c r="C263" s="24"/>
      <c r="D263" s="24"/>
      <c r="E263" s="24">
        <f t="shared" si="20"/>
        <v>30000</v>
      </c>
      <c r="F263" s="24">
        <v>0</v>
      </c>
      <c r="G263" s="24">
        <v>0</v>
      </c>
      <c r="H263" s="24">
        <v>0</v>
      </c>
      <c r="I263" s="24">
        <v>0</v>
      </c>
      <c r="J263" s="24">
        <v>30000</v>
      </c>
      <c r="K263" s="24"/>
      <c r="L263" s="24">
        <f t="shared" si="21"/>
        <v>30000</v>
      </c>
      <c r="M263" s="42">
        <f t="shared" si="22"/>
        <v>0</v>
      </c>
    </row>
    <row r="264" spans="1:13" ht="21">
      <c r="A264" s="5" t="s">
        <v>213</v>
      </c>
      <c r="B264" s="24">
        <v>90000</v>
      </c>
      <c r="C264" s="24"/>
      <c r="D264" s="24"/>
      <c r="E264" s="24">
        <f t="shared" si="20"/>
        <v>90000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/>
      <c r="L264" s="24">
        <f t="shared" si="21"/>
        <v>0</v>
      </c>
      <c r="M264" s="42">
        <f t="shared" si="22"/>
        <v>90000</v>
      </c>
    </row>
    <row r="265" spans="1:13" ht="21">
      <c r="A265" s="5" t="s">
        <v>214</v>
      </c>
      <c r="B265" s="24">
        <v>70000</v>
      </c>
      <c r="C265" s="24"/>
      <c r="D265" s="24"/>
      <c r="E265" s="24">
        <f t="shared" si="20"/>
        <v>70000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/>
      <c r="L265" s="24">
        <f t="shared" si="21"/>
        <v>0</v>
      </c>
      <c r="M265" s="42">
        <f t="shared" si="22"/>
        <v>70000</v>
      </c>
    </row>
    <row r="266" spans="1:13" ht="21">
      <c r="A266" s="5" t="s">
        <v>215</v>
      </c>
      <c r="B266" s="24">
        <v>30000</v>
      </c>
      <c r="C266" s="24"/>
      <c r="D266" s="24"/>
      <c r="E266" s="24">
        <f t="shared" si="20"/>
        <v>30000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/>
      <c r="L266" s="24">
        <f t="shared" si="21"/>
        <v>0</v>
      </c>
      <c r="M266" s="42">
        <f t="shared" si="22"/>
        <v>30000</v>
      </c>
    </row>
    <row r="267" spans="1:13" ht="21">
      <c r="A267" s="5" t="s">
        <v>216</v>
      </c>
      <c r="B267" s="24">
        <v>16200</v>
      </c>
      <c r="C267" s="24"/>
      <c r="D267" s="24"/>
      <c r="E267" s="24">
        <f t="shared" si="20"/>
        <v>16200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/>
      <c r="L267" s="24">
        <f t="shared" si="21"/>
        <v>0</v>
      </c>
      <c r="M267" s="42">
        <f t="shared" si="22"/>
        <v>16200</v>
      </c>
    </row>
    <row r="268" spans="1:13" ht="21">
      <c r="A268" s="5" t="s">
        <v>217</v>
      </c>
      <c r="B268" s="24">
        <v>50000</v>
      </c>
      <c r="C268" s="24"/>
      <c r="D268" s="24"/>
      <c r="E268" s="24">
        <f t="shared" si="20"/>
        <v>50000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/>
      <c r="L268" s="24">
        <f t="shared" si="21"/>
        <v>0</v>
      </c>
      <c r="M268" s="42">
        <f t="shared" si="22"/>
        <v>50000</v>
      </c>
    </row>
    <row r="269" spans="1:13" ht="21">
      <c r="A269" s="5" t="s">
        <v>218</v>
      </c>
      <c r="B269" s="24">
        <v>30000</v>
      </c>
      <c r="C269" s="24"/>
      <c r="D269" s="24"/>
      <c r="E269" s="24">
        <f t="shared" si="20"/>
        <v>30000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/>
      <c r="L269" s="24">
        <f t="shared" si="21"/>
        <v>0</v>
      </c>
      <c r="M269" s="42">
        <f t="shared" si="22"/>
        <v>30000</v>
      </c>
    </row>
    <row r="270" spans="1:13" ht="21">
      <c r="A270" s="5" t="s">
        <v>219</v>
      </c>
      <c r="B270" s="24">
        <v>85000</v>
      </c>
      <c r="C270" s="24"/>
      <c r="D270" s="24"/>
      <c r="E270" s="24">
        <f>SUM(B270-C270+D270)</f>
        <v>85000</v>
      </c>
      <c r="F270" s="24">
        <v>0</v>
      </c>
      <c r="G270" s="24">
        <v>0</v>
      </c>
      <c r="H270" s="24">
        <v>0</v>
      </c>
      <c r="I270" s="24">
        <v>9000</v>
      </c>
      <c r="J270" s="24">
        <v>0</v>
      </c>
      <c r="K270" s="24"/>
      <c r="L270" s="24">
        <f>SUM(F270:K270)</f>
        <v>9000</v>
      </c>
      <c r="M270" s="42">
        <f>SUM(E270-L270)</f>
        <v>76000</v>
      </c>
    </row>
    <row r="271" spans="1:13" ht="21">
      <c r="A271" s="5" t="s">
        <v>220</v>
      </c>
      <c r="B271" s="24">
        <v>60000</v>
      </c>
      <c r="C271" s="24"/>
      <c r="D271" s="24"/>
      <c r="E271" s="24">
        <f>SUM(B271-C271+D271)</f>
        <v>60000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/>
      <c r="L271" s="24">
        <f>SUM(F271:K271)</f>
        <v>0</v>
      </c>
      <c r="M271" s="42">
        <f>SUM(E271-L271)</f>
        <v>60000</v>
      </c>
    </row>
    <row r="272" spans="1:13" ht="21">
      <c r="A272" s="5" t="s">
        <v>221</v>
      </c>
      <c r="B272" s="24">
        <v>35000</v>
      </c>
      <c r="C272" s="24"/>
      <c r="D272" s="24"/>
      <c r="E272" s="24">
        <f>SUM(B272-C272+D272)</f>
        <v>35000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/>
      <c r="L272" s="24">
        <f>SUM(F272:K272)</f>
        <v>0</v>
      </c>
      <c r="M272" s="42">
        <f>SUM(E272-L272)</f>
        <v>35000</v>
      </c>
    </row>
    <row r="273" spans="1:13" ht="21">
      <c r="A273" s="5" t="s">
        <v>222</v>
      </c>
      <c r="B273" s="24">
        <v>20000</v>
      </c>
      <c r="C273" s="24"/>
      <c r="D273" s="24"/>
      <c r="E273" s="24">
        <f>SUM(B273-C273+D273)</f>
        <v>20000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/>
      <c r="L273" s="24">
        <f>SUM(F273:K273)</f>
        <v>0</v>
      </c>
      <c r="M273" s="42">
        <f>SUM(E273-L273)</f>
        <v>20000</v>
      </c>
    </row>
    <row r="274" spans="1:13" ht="21">
      <c r="A274" s="5" t="s">
        <v>223</v>
      </c>
      <c r="B274" s="24">
        <v>30000</v>
      </c>
      <c r="C274" s="24"/>
      <c r="D274" s="24"/>
      <c r="E274" s="24">
        <f>SUM(B274-C274+D274)</f>
        <v>30000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/>
      <c r="L274" s="24">
        <f>SUM(F274:K274)</f>
        <v>0</v>
      </c>
      <c r="M274" s="42">
        <f>SUM(E274-L274)</f>
        <v>30000</v>
      </c>
    </row>
    <row r="275" spans="1:13" ht="21">
      <c r="A275" s="5" t="s">
        <v>224</v>
      </c>
      <c r="B275" s="24">
        <v>50000</v>
      </c>
      <c r="C275" s="24"/>
      <c r="D275" s="24"/>
      <c r="E275" s="24">
        <f t="shared" si="20"/>
        <v>50000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/>
      <c r="L275" s="24">
        <f t="shared" si="21"/>
        <v>0</v>
      </c>
      <c r="M275" s="42">
        <f t="shared" si="22"/>
        <v>50000</v>
      </c>
    </row>
    <row r="276" spans="1:13" ht="21">
      <c r="A276" s="5" t="s">
        <v>284</v>
      </c>
      <c r="B276" s="24"/>
      <c r="C276" s="24"/>
      <c r="D276" s="24">
        <v>252238</v>
      </c>
      <c r="E276" s="24">
        <f>SUM(B276-C276+D276)</f>
        <v>252238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/>
      <c r="L276" s="24">
        <f>SUM(F276:K276)</f>
        <v>0</v>
      </c>
      <c r="M276" s="42">
        <f>SUM(E276-L276)</f>
        <v>252238</v>
      </c>
    </row>
    <row r="277" spans="1:13" s="27" customFormat="1" ht="21.75" thickBot="1">
      <c r="A277" s="9" t="s">
        <v>225</v>
      </c>
      <c r="B277" s="47">
        <f>SUM(B260:B275)</f>
        <v>826200</v>
      </c>
      <c r="C277" s="47"/>
      <c r="D277" s="47">
        <v>252238</v>
      </c>
      <c r="E277" s="47">
        <f t="shared" si="20"/>
        <v>1078438</v>
      </c>
      <c r="F277" s="47">
        <f>SUM(F260:F275)</f>
        <v>0</v>
      </c>
      <c r="G277" s="47">
        <f>SUM(G260:G275)</f>
        <v>0</v>
      </c>
      <c r="H277" s="47">
        <f>SUM(H260:H275)</f>
        <v>0</v>
      </c>
      <c r="I277" s="47">
        <f>SUM(I260:I275)</f>
        <v>9000</v>
      </c>
      <c r="J277" s="47">
        <f>SUM(J260:J275)</f>
        <v>30000</v>
      </c>
      <c r="K277" s="47"/>
      <c r="L277" s="47">
        <f>SUM(F277:K277)</f>
        <v>39000</v>
      </c>
      <c r="M277" s="47">
        <f>SUM(E277-L277)</f>
        <v>1039438</v>
      </c>
    </row>
    <row r="278" spans="1:13" ht="21.75" thickTop="1">
      <c r="A278" s="48" t="s">
        <v>226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7"/>
    </row>
    <row r="279" spans="1:13" ht="21">
      <c r="A279" s="5" t="s">
        <v>227</v>
      </c>
      <c r="B279" s="24">
        <v>80000</v>
      </c>
      <c r="C279" s="24"/>
      <c r="D279" s="24"/>
      <c r="E279" s="24">
        <f>SUM(B279-C279+D279)</f>
        <v>80000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/>
      <c r="L279" s="24">
        <f>SUM(F279:K279)</f>
        <v>0</v>
      </c>
      <c r="M279" s="42">
        <f>SUM(E279-L279)</f>
        <v>80000</v>
      </c>
    </row>
    <row r="280" spans="1:13" s="27" customFormat="1" ht="21.75" thickBot="1">
      <c r="A280" s="9" t="s">
        <v>225</v>
      </c>
      <c r="B280" s="47">
        <v>80000</v>
      </c>
      <c r="C280" s="47"/>
      <c r="D280" s="47"/>
      <c r="E280" s="47">
        <f>SUM(B280-C280+D280)</f>
        <v>80000</v>
      </c>
      <c r="F280" s="47">
        <f>SUM(F279)</f>
        <v>0</v>
      </c>
      <c r="G280" s="47">
        <f>SUM(G279)</f>
        <v>0</v>
      </c>
      <c r="H280" s="47">
        <f>SUM(H279)</f>
        <v>0</v>
      </c>
      <c r="I280" s="47">
        <f>SUM(I279)</f>
        <v>0</v>
      </c>
      <c r="J280" s="47">
        <f>SUM(J279)</f>
        <v>0</v>
      </c>
      <c r="K280" s="47"/>
      <c r="L280" s="47">
        <f>SUM(F280:K280)</f>
        <v>0</v>
      </c>
      <c r="M280" s="47">
        <f>SUM(E280-L280)</f>
        <v>80000</v>
      </c>
    </row>
    <row r="281" spans="1:13" ht="27" thickTop="1">
      <c r="A281" s="79" t="s">
        <v>142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</row>
    <row r="282" spans="1:13" ht="26.25">
      <c r="A282" s="79" t="s">
        <v>228</v>
      </c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</row>
    <row r="283" ht="26.25">
      <c r="A283" s="1"/>
    </row>
    <row r="284" spans="1:13" ht="21">
      <c r="A284" s="87" t="s">
        <v>0</v>
      </c>
      <c r="B284" s="87" t="s">
        <v>1</v>
      </c>
      <c r="C284" s="87" t="s">
        <v>2</v>
      </c>
      <c r="D284" s="87" t="s">
        <v>3</v>
      </c>
      <c r="E284" s="87" t="s">
        <v>4</v>
      </c>
      <c r="F284" s="87" t="s">
        <v>129</v>
      </c>
      <c r="G284" s="87"/>
      <c r="H284" s="87"/>
      <c r="I284" s="87"/>
      <c r="J284" s="87"/>
      <c r="K284" s="87"/>
      <c r="L284" s="87" t="s">
        <v>5</v>
      </c>
      <c r="M284" s="87" t="s">
        <v>6</v>
      </c>
    </row>
    <row r="285" spans="1:13" ht="21.75" thickBot="1">
      <c r="A285" s="88"/>
      <c r="B285" s="88"/>
      <c r="C285" s="88"/>
      <c r="D285" s="88"/>
      <c r="E285" s="88"/>
      <c r="F285" s="20" t="s">
        <v>143</v>
      </c>
      <c r="G285" s="20" t="s">
        <v>144</v>
      </c>
      <c r="H285" s="20" t="s">
        <v>145</v>
      </c>
      <c r="I285" s="20" t="s">
        <v>146</v>
      </c>
      <c r="J285" s="20" t="s">
        <v>147</v>
      </c>
      <c r="K285" s="20" t="s">
        <v>148</v>
      </c>
      <c r="L285" s="88"/>
      <c r="M285" s="88"/>
    </row>
    <row r="286" spans="1:13" s="27" customFormat="1" ht="21.75" thickTop="1">
      <c r="A286" s="44" t="s">
        <v>229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52"/>
    </row>
    <row r="287" spans="1:13" s="27" customFormat="1" ht="21">
      <c r="A287" s="44" t="s">
        <v>43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52"/>
    </row>
    <row r="288" spans="1:13" s="27" customFormat="1" ht="21">
      <c r="A288" s="44" t="s">
        <v>42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52"/>
    </row>
    <row r="289" spans="1:13" ht="21">
      <c r="A289" s="8" t="s">
        <v>91</v>
      </c>
      <c r="B289" s="5"/>
      <c r="C289" s="5"/>
      <c r="D289" s="5"/>
      <c r="E289" s="5"/>
      <c r="F289" s="5"/>
      <c r="G289" s="5"/>
      <c r="H289" s="23"/>
      <c r="I289" s="5"/>
      <c r="J289" s="5"/>
      <c r="K289" s="5"/>
      <c r="L289" s="5"/>
      <c r="M289" s="5"/>
    </row>
    <row r="290" spans="1:13" ht="21">
      <c r="A290" s="5" t="s">
        <v>230</v>
      </c>
      <c r="B290" s="4">
        <v>5000</v>
      </c>
      <c r="C290" s="4"/>
      <c r="D290" s="4"/>
      <c r="E290" s="4">
        <f aca="true" t="shared" si="23" ref="E290:E297">SUM(B290-C290+D290)</f>
        <v>5000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/>
      <c r="L290" s="5">
        <f aca="true" t="shared" si="24" ref="L290:L297">SUM(F290:K290)</f>
        <v>0</v>
      </c>
      <c r="M290" s="5">
        <f aca="true" t="shared" si="25" ref="M290:M297">SUM(E290-L290)</f>
        <v>5000</v>
      </c>
    </row>
    <row r="291" spans="1:13" ht="21">
      <c r="A291" s="5" t="s">
        <v>231</v>
      </c>
      <c r="B291" s="4">
        <v>70000</v>
      </c>
      <c r="C291" s="4"/>
      <c r="D291" s="4"/>
      <c r="E291" s="4">
        <f t="shared" si="23"/>
        <v>70000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/>
      <c r="L291" s="5">
        <f t="shared" si="24"/>
        <v>0</v>
      </c>
      <c r="M291" s="5">
        <f t="shared" si="25"/>
        <v>70000</v>
      </c>
    </row>
    <row r="292" spans="1:13" ht="21">
      <c r="A292" s="5" t="s">
        <v>233</v>
      </c>
      <c r="B292" s="4">
        <v>95000</v>
      </c>
      <c r="C292" s="4"/>
      <c r="D292" s="4"/>
      <c r="E292" s="4">
        <f t="shared" si="23"/>
        <v>95000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/>
      <c r="L292" s="5">
        <f t="shared" si="24"/>
        <v>0</v>
      </c>
      <c r="M292" s="5">
        <f t="shared" si="25"/>
        <v>95000</v>
      </c>
    </row>
    <row r="293" spans="1:13" ht="21">
      <c r="A293" s="5" t="s">
        <v>232</v>
      </c>
      <c r="B293" s="4">
        <v>40000</v>
      </c>
      <c r="C293" s="4"/>
      <c r="D293" s="4">
        <v>140000</v>
      </c>
      <c r="E293" s="4">
        <f t="shared" si="23"/>
        <v>180000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/>
      <c r="L293" s="5">
        <f t="shared" si="24"/>
        <v>0</v>
      </c>
      <c r="M293" s="5">
        <f t="shared" si="25"/>
        <v>180000</v>
      </c>
    </row>
    <row r="294" spans="1:13" ht="21">
      <c r="A294" s="5" t="s">
        <v>234</v>
      </c>
      <c r="B294" s="5">
        <v>75000</v>
      </c>
      <c r="C294" s="5"/>
      <c r="D294" s="5"/>
      <c r="E294" s="4">
        <f t="shared" si="23"/>
        <v>75000</v>
      </c>
      <c r="F294" s="5">
        <v>0</v>
      </c>
      <c r="G294" s="5">
        <v>0</v>
      </c>
      <c r="H294" s="23">
        <v>0</v>
      </c>
      <c r="I294" s="5">
        <v>0</v>
      </c>
      <c r="J294" s="5">
        <v>69050</v>
      </c>
      <c r="K294" s="5"/>
      <c r="L294" s="5">
        <f t="shared" si="24"/>
        <v>69050</v>
      </c>
      <c r="M294" s="5">
        <f t="shared" si="25"/>
        <v>5950</v>
      </c>
    </row>
    <row r="295" spans="1:13" ht="21">
      <c r="A295" s="5" t="s">
        <v>235</v>
      </c>
      <c r="B295" s="5">
        <v>15000</v>
      </c>
      <c r="C295" s="5"/>
      <c r="D295" s="5"/>
      <c r="E295" s="4">
        <f t="shared" si="23"/>
        <v>15000</v>
      </c>
      <c r="F295" s="5">
        <v>0</v>
      </c>
      <c r="G295" s="5">
        <v>0</v>
      </c>
      <c r="H295" s="23">
        <v>3100</v>
      </c>
      <c r="I295" s="5">
        <v>9260</v>
      </c>
      <c r="J295" s="5">
        <v>0</v>
      </c>
      <c r="K295" s="5"/>
      <c r="L295" s="5">
        <f t="shared" si="24"/>
        <v>12360</v>
      </c>
      <c r="M295" s="5">
        <f t="shared" si="25"/>
        <v>2640</v>
      </c>
    </row>
    <row r="296" spans="1:13" ht="21">
      <c r="A296" s="4" t="s">
        <v>236</v>
      </c>
      <c r="B296" s="4">
        <v>20000</v>
      </c>
      <c r="C296" s="4"/>
      <c r="D296" s="4"/>
      <c r="E296" s="4">
        <f t="shared" si="23"/>
        <v>20000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/>
      <c r="L296" s="4">
        <f t="shared" si="24"/>
        <v>0</v>
      </c>
      <c r="M296" s="4">
        <f t="shared" si="25"/>
        <v>20000</v>
      </c>
    </row>
    <row r="297" spans="1:13" s="27" customFormat="1" ht="21.75" thickBot="1">
      <c r="A297" s="51" t="s">
        <v>14</v>
      </c>
      <c r="B297" s="47">
        <f>SUM(B290:B296)</f>
        <v>320000</v>
      </c>
      <c r="C297" s="47">
        <f>SUM(C290:C296)</f>
        <v>0</v>
      </c>
      <c r="D297" s="47">
        <f>SUM(D290:D296)</f>
        <v>140000</v>
      </c>
      <c r="E297" s="47">
        <f t="shared" si="23"/>
        <v>460000</v>
      </c>
      <c r="F297" s="47">
        <f>SUM(F290:F296)</f>
        <v>0</v>
      </c>
      <c r="G297" s="47">
        <f>SUM(G290:G296)</f>
        <v>0</v>
      </c>
      <c r="H297" s="47">
        <f>SUM(H290:H296)</f>
        <v>3100</v>
      </c>
      <c r="I297" s="47">
        <f>SUM(I290:I296)</f>
        <v>9260</v>
      </c>
      <c r="J297" s="47">
        <f>SUM(J290:J296)</f>
        <v>69050</v>
      </c>
      <c r="K297" s="47"/>
      <c r="L297" s="47">
        <f t="shared" si="24"/>
        <v>81410</v>
      </c>
      <c r="M297" s="47">
        <f t="shared" si="25"/>
        <v>378590</v>
      </c>
    </row>
    <row r="298" spans="1:13" s="27" customFormat="1" ht="21.75" thickTop="1">
      <c r="A298" s="56"/>
      <c r="B298" s="57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</row>
    <row r="299" spans="1:13" s="27" customFormat="1" ht="21">
      <c r="A299" s="56"/>
      <c r="B299" s="57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</row>
    <row r="300" spans="1:13" s="27" customFormat="1" ht="21">
      <c r="A300" s="56"/>
      <c r="B300" s="57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</row>
    <row r="301" spans="1:13" s="27" customFormat="1" ht="21">
      <c r="A301" s="56"/>
      <c r="B301" s="57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</row>
    <row r="302" spans="1:13" s="27" customFormat="1" ht="21">
      <c r="A302" s="56"/>
      <c r="B302" s="57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</row>
    <row r="303" spans="1:13" s="27" customFormat="1" ht="21">
      <c r="A303" s="56"/>
      <c r="B303" s="57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</row>
    <row r="304" spans="1:13" s="27" customFormat="1" ht="21">
      <c r="A304" s="56"/>
      <c r="B304" s="57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</row>
    <row r="305" spans="1:13" s="27" customFormat="1" ht="21">
      <c r="A305" s="56"/>
      <c r="B305" s="57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</row>
    <row r="306" spans="1:13" s="27" customFormat="1" ht="21">
      <c r="A306" s="56"/>
      <c r="B306" s="57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</row>
    <row r="307" spans="1:13" s="27" customFormat="1" ht="21">
      <c r="A307" s="56"/>
      <c r="B307" s="57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</row>
    <row r="308" spans="1:13" ht="26.25">
      <c r="A308" s="79" t="s">
        <v>142</v>
      </c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</row>
    <row r="309" spans="1:13" ht="26.25">
      <c r="A309" s="79" t="s">
        <v>228</v>
      </c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</row>
    <row r="310" ht="26.25">
      <c r="A310" s="1"/>
    </row>
    <row r="311" spans="1:13" ht="21">
      <c r="A311" s="87" t="s">
        <v>0</v>
      </c>
      <c r="B311" s="87" t="s">
        <v>1</v>
      </c>
      <c r="C311" s="87" t="s">
        <v>2</v>
      </c>
      <c r="D311" s="87" t="s">
        <v>3</v>
      </c>
      <c r="E311" s="87" t="s">
        <v>4</v>
      </c>
      <c r="F311" s="87" t="s">
        <v>129</v>
      </c>
      <c r="G311" s="87"/>
      <c r="H311" s="87"/>
      <c r="I311" s="87"/>
      <c r="J311" s="87"/>
      <c r="K311" s="87"/>
      <c r="L311" s="87" t="s">
        <v>5</v>
      </c>
      <c r="M311" s="87" t="s">
        <v>6</v>
      </c>
    </row>
    <row r="312" spans="1:13" ht="21.75" thickBot="1">
      <c r="A312" s="88"/>
      <c r="B312" s="88"/>
      <c r="C312" s="88"/>
      <c r="D312" s="88"/>
      <c r="E312" s="88"/>
      <c r="F312" s="20" t="s">
        <v>143</v>
      </c>
      <c r="G312" s="20" t="s">
        <v>144</v>
      </c>
      <c r="H312" s="20" t="s">
        <v>145</v>
      </c>
      <c r="I312" s="20" t="s">
        <v>146</v>
      </c>
      <c r="J312" s="20" t="s">
        <v>147</v>
      </c>
      <c r="K312" s="20" t="s">
        <v>148</v>
      </c>
      <c r="L312" s="88"/>
      <c r="M312" s="88"/>
    </row>
    <row r="313" spans="1:13" s="27" customFormat="1" ht="21.75" thickTop="1">
      <c r="A313" s="44" t="s">
        <v>50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52"/>
    </row>
    <row r="314" spans="1:13" s="27" customFormat="1" ht="21">
      <c r="A314" s="44" t="s">
        <v>43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52"/>
    </row>
    <row r="315" spans="1:13" s="27" customFormat="1" ht="21">
      <c r="A315" s="44" t="s">
        <v>42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52"/>
    </row>
    <row r="316" spans="1:13" ht="21">
      <c r="A316" s="8" t="s">
        <v>91</v>
      </c>
      <c r="B316" s="5"/>
      <c r="C316" s="5"/>
      <c r="D316" s="5"/>
      <c r="E316" s="5"/>
      <c r="F316" s="5"/>
      <c r="G316" s="5"/>
      <c r="H316" s="23"/>
      <c r="I316" s="5"/>
      <c r="J316" s="5"/>
      <c r="K316" s="5"/>
      <c r="L316" s="5"/>
      <c r="M316" s="5"/>
    </row>
    <row r="317" spans="1:13" ht="21">
      <c r="A317" s="5" t="s">
        <v>237</v>
      </c>
      <c r="B317" s="4">
        <v>80000</v>
      </c>
      <c r="C317" s="4"/>
      <c r="D317" s="4"/>
      <c r="E317" s="4">
        <f aca="true" t="shared" si="26" ref="E317:E329">SUM(B317-C317+D317)</f>
        <v>80000</v>
      </c>
      <c r="F317" s="5">
        <v>0</v>
      </c>
      <c r="G317" s="5">
        <v>0</v>
      </c>
      <c r="H317" s="23">
        <v>0</v>
      </c>
      <c r="I317" s="5">
        <v>0</v>
      </c>
      <c r="J317" s="23">
        <v>0</v>
      </c>
      <c r="K317" s="5"/>
      <c r="L317" s="5">
        <f>SUM(K317)</f>
        <v>0</v>
      </c>
      <c r="M317" s="5">
        <f aca="true" t="shared" si="27" ref="M317:M329">SUM(E317-L317)</f>
        <v>80000</v>
      </c>
    </row>
    <row r="318" spans="1:13" ht="21">
      <c r="A318" s="5" t="s">
        <v>238</v>
      </c>
      <c r="B318" s="4">
        <v>70000</v>
      </c>
      <c r="C318" s="4"/>
      <c r="D318" s="4"/>
      <c r="E318" s="4">
        <f t="shared" si="26"/>
        <v>70000</v>
      </c>
      <c r="F318" s="5">
        <v>0</v>
      </c>
      <c r="G318" s="5">
        <v>0</v>
      </c>
      <c r="H318" s="23">
        <v>0</v>
      </c>
      <c r="I318" s="5">
        <v>0</v>
      </c>
      <c r="J318" s="23">
        <v>0</v>
      </c>
      <c r="K318" s="5"/>
      <c r="L318" s="5">
        <f>SUM(F318:K318)</f>
        <v>0</v>
      </c>
      <c r="M318" s="5">
        <f t="shared" si="27"/>
        <v>70000</v>
      </c>
    </row>
    <row r="319" spans="1:15" ht="21">
      <c r="A319" s="5" t="s">
        <v>239</v>
      </c>
      <c r="B319" s="4">
        <v>70000</v>
      </c>
      <c r="C319" s="4"/>
      <c r="D319" s="4"/>
      <c r="E319" s="4">
        <f t="shared" si="26"/>
        <v>70000</v>
      </c>
      <c r="F319" s="5">
        <v>0</v>
      </c>
      <c r="G319" s="5">
        <v>0</v>
      </c>
      <c r="H319" s="23">
        <v>0</v>
      </c>
      <c r="I319" s="5">
        <v>0</v>
      </c>
      <c r="J319" s="23">
        <v>0</v>
      </c>
      <c r="K319" s="5"/>
      <c r="L319" s="5">
        <f>SUM(F319:K319)</f>
        <v>0</v>
      </c>
      <c r="M319" s="5">
        <f t="shared" si="27"/>
        <v>70000</v>
      </c>
      <c r="O319" s="70"/>
    </row>
    <row r="320" spans="1:13" ht="21">
      <c r="A320" s="5" t="s">
        <v>240</v>
      </c>
      <c r="B320" s="4">
        <v>70000</v>
      </c>
      <c r="C320" s="4"/>
      <c r="D320" s="4"/>
      <c r="E320" s="4">
        <f t="shared" si="26"/>
        <v>70000</v>
      </c>
      <c r="F320" s="5">
        <v>0</v>
      </c>
      <c r="G320" s="5">
        <v>0</v>
      </c>
      <c r="H320" s="23">
        <v>0</v>
      </c>
      <c r="I320" s="5">
        <v>0</v>
      </c>
      <c r="J320" s="23">
        <v>0</v>
      </c>
      <c r="K320" s="5"/>
      <c r="L320" s="5">
        <f>SUM(K320)</f>
        <v>0</v>
      </c>
      <c r="M320" s="5">
        <f t="shared" si="27"/>
        <v>70000</v>
      </c>
    </row>
    <row r="321" spans="1:13" ht="21">
      <c r="A321" s="5" t="s">
        <v>241</v>
      </c>
      <c r="B321" s="4">
        <v>70000</v>
      </c>
      <c r="C321" s="4"/>
      <c r="D321" s="4"/>
      <c r="E321" s="4">
        <f t="shared" si="26"/>
        <v>70000</v>
      </c>
      <c r="F321" s="5">
        <v>0</v>
      </c>
      <c r="G321" s="5">
        <v>0</v>
      </c>
      <c r="H321" s="23">
        <v>0</v>
      </c>
      <c r="I321" s="5">
        <v>0</v>
      </c>
      <c r="J321" s="23">
        <v>0</v>
      </c>
      <c r="K321" s="5"/>
      <c r="L321" s="5">
        <f>SUM(F321:K321)</f>
        <v>0</v>
      </c>
      <c r="M321" s="5">
        <f t="shared" si="27"/>
        <v>70000</v>
      </c>
    </row>
    <row r="322" spans="1:13" ht="21">
      <c r="A322" s="5" t="s">
        <v>242</v>
      </c>
      <c r="B322" s="4">
        <v>70000</v>
      </c>
      <c r="C322" s="4"/>
      <c r="D322" s="4"/>
      <c r="E322" s="4">
        <f t="shared" si="26"/>
        <v>70000</v>
      </c>
      <c r="F322" s="5">
        <v>0</v>
      </c>
      <c r="G322" s="5">
        <v>0</v>
      </c>
      <c r="H322" s="23">
        <v>7573</v>
      </c>
      <c r="I322" s="5">
        <v>30840</v>
      </c>
      <c r="J322" s="23">
        <v>0</v>
      </c>
      <c r="K322" s="5"/>
      <c r="L322" s="5">
        <f>SUM(F322:K322)</f>
        <v>38413</v>
      </c>
      <c r="M322" s="5">
        <f t="shared" si="27"/>
        <v>31587</v>
      </c>
    </row>
    <row r="323" spans="1:13" ht="21">
      <c r="A323" s="5" t="s">
        <v>243</v>
      </c>
      <c r="B323" s="4">
        <v>70000</v>
      </c>
      <c r="C323" s="4"/>
      <c r="D323" s="4"/>
      <c r="E323" s="4">
        <f>SUM(B323-C323+D323)</f>
        <v>70000</v>
      </c>
      <c r="F323" s="5">
        <v>0</v>
      </c>
      <c r="G323" s="5">
        <v>0</v>
      </c>
      <c r="H323" s="23">
        <v>0</v>
      </c>
      <c r="I323" s="5">
        <v>0</v>
      </c>
      <c r="J323" s="23">
        <v>0</v>
      </c>
      <c r="K323" s="5"/>
      <c r="L323" s="5">
        <f>SUM(K323)</f>
        <v>0</v>
      </c>
      <c r="M323" s="5">
        <f>SUM(E323-L323)</f>
        <v>70000</v>
      </c>
    </row>
    <row r="324" spans="1:13" ht="21">
      <c r="A324" s="5" t="s">
        <v>244</v>
      </c>
      <c r="B324" s="4">
        <v>100000</v>
      </c>
      <c r="C324" s="4"/>
      <c r="D324" s="4"/>
      <c r="E324" s="4">
        <f t="shared" si="26"/>
        <v>100000</v>
      </c>
      <c r="F324" s="5">
        <v>0</v>
      </c>
      <c r="G324" s="5">
        <v>0</v>
      </c>
      <c r="H324" s="23">
        <v>100000</v>
      </c>
      <c r="I324" s="5">
        <v>0</v>
      </c>
      <c r="J324" s="23">
        <v>0</v>
      </c>
      <c r="K324" s="5"/>
      <c r="L324" s="5">
        <f>SUM(F324+G324+H324+I324+J324+K324)</f>
        <v>100000</v>
      </c>
      <c r="M324" s="5">
        <f t="shared" si="27"/>
        <v>0</v>
      </c>
    </row>
    <row r="325" spans="1:13" ht="21">
      <c r="A325" s="24" t="s">
        <v>92</v>
      </c>
      <c r="B325" s="5">
        <v>126800</v>
      </c>
      <c r="C325" s="5"/>
      <c r="D325" s="5"/>
      <c r="E325" s="5">
        <f>SUM(B325-C325+D325)</f>
        <v>126800</v>
      </c>
      <c r="F325" s="24">
        <v>0</v>
      </c>
      <c r="G325" s="24">
        <v>0</v>
      </c>
      <c r="H325" s="59">
        <v>126800</v>
      </c>
      <c r="I325" s="24">
        <v>0</v>
      </c>
      <c r="J325" s="59">
        <v>0</v>
      </c>
      <c r="K325" s="24"/>
      <c r="L325" s="24">
        <f>SUM(F325+G325+H325+I325+J325+K325)</f>
        <v>126800</v>
      </c>
      <c r="M325" s="24">
        <f>SUM(E325-L325)</f>
        <v>0</v>
      </c>
    </row>
    <row r="326" spans="1:13" ht="21">
      <c r="A326" s="5" t="s">
        <v>245</v>
      </c>
      <c r="B326" s="5">
        <v>100000</v>
      </c>
      <c r="C326" s="5"/>
      <c r="D326" s="5"/>
      <c r="E326" s="5">
        <f>SUM(B326-C326+D326)</f>
        <v>100000</v>
      </c>
      <c r="F326" s="5">
        <v>0</v>
      </c>
      <c r="G326" s="5">
        <v>99900</v>
      </c>
      <c r="H326" s="23">
        <v>0</v>
      </c>
      <c r="I326" s="5">
        <v>0</v>
      </c>
      <c r="J326" s="23">
        <v>0</v>
      </c>
      <c r="K326" s="5"/>
      <c r="L326" s="5">
        <f>SUM(F326:K326)</f>
        <v>99900</v>
      </c>
      <c r="M326" s="5">
        <f>SUM(E326-L326)</f>
        <v>100</v>
      </c>
    </row>
    <row r="327" spans="1:13" ht="21">
      <c r="A327" s="24" t="s">
        <v>246</v>
      </c>
      <c r="B327" s="5">
        <v>100000</v>
      </c>
      <c r="C327" s="5"/>
      <c r="D327" s="5"/>
      <c r="E327" s="5">
        <f>SUM(B327-C327+D327)</f>
        <v>100000</v>
      </c>
      <c r="F327" s="24">
        <v>0</v>
      </c>
      <c r="G327" s="24">
        <v>0</v>
      </c>
      <c r="H327" s="59">
        <v>0</v>
      </c>
      <c r="I327" s="24">
        <v>30766</v>
      </c>
      <c r="J327" s="59">
        <v>21140</v>
      </c>
      <c r="K327" s="24"/>
      <c r="L327" s="24">
        <f>SUM(F327:K327)</f>
        <v>51906</v>
      </c>
      <c r="M327" s="24">
        <f>SUM(E327-L327)</f>
        <v>48094</v>
      </c>
    </row>
    <row r="328" spans="1:13" ht="21">
      <c r="A328" s="24" t="s">
        <v>247</v>
      </c>
      <c r="B328" s="5">
        <v>82300</v>
      </c>
      <c r="C328" s="5"/>
      <c r="D328" s="5"/>
      <c r="E328" s="5">
        <f t="shared" si="26"/>
        <v>82300</v>
      </c>
      <c r="F328" s="24">
        <v>0</v>
      </c>
      <c r="G328" s="24">
        <v>0</v>
      </c>
      <c r="H328" s="59">
        <v>0</v>
      </c>
      <c r="I328" s="24">
        <v>24260</v>
      </c>
      <c r="J328" s="59">
        <v>0</v>
      </c>
      <c r="K328" s="24"/>
      <c r="L328" s="24">
        <f>SUM(F328:K328)</f>
        <v>24260</v>
      </c>
      <c r="M328" s="24">
        <f t="shared" si="27"/>
        <v>58040</v>
      </c>
    </row>
    <row r="329" spans="1:13" s="27" customFormat="1" ht="21.75" thickBot="1">
      <c r="A329" s="9" t="s">
        <v>14</v>
      </c>
      <c r="B329" s="47">
        <f>SUM(B317:B328)</f>
        <v>1009100</v>
      </c>
      <c r="C329" s="47"/>
      <c r="D329" s="47"/>
      <c r="E329" s="47">
        <f t="shared" si="26"/>
        <v>1009100</v>
      </c>
      <c r="F329" s="47">
        <f>SUM(F317:F328)</f>
        <v>0</v>
      </c>
      <c r="G329" s="47">
        <f>SUM(G317:G328)</f>
        <v>99900</v>
      </c>
      <c r="H329" s="47">
        <f>SUM(H317:H328)</f>
        <v>234373</v>
      </c>
      <c r="I329" s="47">
        <f>SUM(I317:I328)</f>
        <v>85866</v>
      </c>
      <c r="J329" s="47">
        <f>SUM(J317:J328)</f>
        <v>21140</v>
      </c>
      <c r="K329" s="47"/>
      <c r="L329" s="47">
        <f>SUM(L317:L328)</f>
        <v>441279</v>
      </c>
      <c r="M329" s="47">
        <f t="shared" si="27"/>
        <v>567821</v>
      </c>
    </row>
    <row r="330" spans="1:13" s="27" customFormat="1" ht="21.75" thickTop="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7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7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s="27" customFormat="1" ht="21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s="27" customFormat="1" ht="21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26.25">
      <c r="A335" s="79" t="s">
        <v>142</v>
      </c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</row>
    <row r="336" spans="1:13" ht="26.25">
      <c r="A336" s="79" t="s">
        <v>228</v>
      </c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</row>
    <row r="337" ht="21" customHeight="1">
      <c r="A337" s="1"/>
    </row>
    <row r="338" spans="1:13" ht="21">
      <c r="A338" s="87" t="s">
        <v>0</v>
      </c>
      <c r="B338" s="87" t="s">
        <v>1</v>
      </c>
      <c r="C338" s="87" t="s">
        <v>2</v>
      </c>
      <c r="D338" s="87" t="s">
        <v>3</v>
      </c>
      <c r="E338" s="87" t="s">
        <v>4</v>
      </c>
      <c r="F338" s="87" t="s">
        <v>129</v>
      </c>
      <c r="G338" s="87"/>
      <c r="H338" s="87"/>
      <c r="I338" s="87"/>
      <c r="J338" s="87"/>
      <c r="K338" s="87"/>
      <c r="L338" s="87" t="s">
        <v>5</v>
      </c>
      <c r="M338" s="87" t="s">
        <v>6</v>
      </c>
    </row>
    <row r="339" spans="1:13" ht="21.75" thickBot="1">
      <c r="A339" s="88"/>
      <c r="B339" s="88"/>
      <c r="C339" s="88"/>
      <c r="D339" s="88"/>
      <c r="E339" s="88"/>
      <c r="F339" s="20" t="s">
        <v>143</v>
      </c>
      <c r="G339" s="20" t="s">
        <v>144</v>
      </c>
      <c r="H339" s="20" t="s">
        <v>145</v>
      </c>
      <c r="I339" s="20" t="s">
        <v>146</v>
      </c>
      <c r="J339" s="20" t="s">
        <v>147</v>
      </c>
      <c r="K339" s="20" t="s">
        <v>148</v>
      </c>
      <c r="L339" s="88"/>
      <c r="M339" s="88"/>
    </row>
    <row r="340" spans="1:13" s="27" customFormat="1" ht="21.75" thickTop="1">
      <c r="A340" s="44" t="s">
        <v>51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52"/>
    </row>
    <row r="341" spans="1:13" s="27" customFormat="1" ht="21">
      <c r="A341" s="44" t="s">
        <v>43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52"/>
    </row>
    <row r="342" spans="1:13" s="27" customFormat="1" ht="21">
      <c r="A342" s="44" t="s">
        <v>42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52"/>
    </row>
    <row r="343" spans="1:13" ht="21">
      <c r="A343" s="8" t="s">
        <v>91</v>
      </c>
      <c r="B343" s="5"/>
      <c r="C343" s="5"/>
      <c r="D343" s="5"/>
      <c r="E343" s="5"/>
      <c r="F343" s="5"/>
      <c r="G343" s="5"/>
      <c r="H343" s="23"/>
      <c r="I343" s="5"/>
      <c r="J343" s="5"/>
      <c r="K343" s="5"/>
      <c r="L343" s="5"/>
      <c r="M343" s="5"/>
    </row>
    <row r="344" spans="1:13" ht="21">
      <c r="A344" s="5" t="s">
        <v>249</v>
      </c>
      <c r="B344" s="4">
        <v>50000</v>
      </c>
      <c r="C344" s="4"/>
      <c r="D344" s="4">
        <v>188500</v>
      </c>
      <c r="E344" s="4">
        <f aca="true" t="shared" si="28" ref="E344:E351">SUM(B344-C344+D344)</f>
        <v>238500</v>
      </c>
      <c r="F344" s="5">
        <v>0</v>
      </c>
      <c r="G344" s="5">
        <v>0</v>
      </c>
      <c r="H344" s="5">
        <v>48800</v>
      </c>
      <c r="I344" s="5">
        <v>0</v>
      </c>
      <c r="J344" s="5">
        <v>0</v>
      </c>
      <c r="K344" s="5"/>
      <c r="L344" s="5">
        <f aca="true" t="shared" si="29" ref="L344:L351">SUM(F344:K344)</f>
        <v>48800</v>
      </c>
      <c r="M344" s="5">
        <f aca="true" t="shared" si="30" ref="M344:M351">SUM(E344-L344)</f>
        <v>189700</v>
      </c>
    </row>
    <row r="345" spans="1:13" ht="21">
      <c r="A345" s="5" t="s">
        <v>248</v>
      </c>
      <c r="B345" s="4">
        <v>60000</v>
      </c>
      <c r="C345" s="4"/>
      <c r="D345" s="4">
        <v>220000</v>
      </c>
      <c r="E345" s="4">
        <f t="shared" si="28"/>
        <v>280000</v>
      </c>
      <c r="F345" s="5">
        <v>0</v>
      </c>
      <c r="G345" s="5">
        <v>0</v>
      </c>
      <c r="H345" s="5">
        <v>80000</v>
      </c>
      <c r="I345" s="5">
        <v>0</v>
      </c>
      <c r="J345" s="5">
        <v>0</v>
      </c>
      <c r="K345" s="5"/>
      <c r="L345" s="5">
        <f t="shared" si="29"/>
        <v>80000</v>
      </c>
      <c r="M345" s="5">
        <f t="shared" si="30"/>
        <v>200000</v>
      </c>
    </row>
    <row r="346" spans="1:13" ht="21">
      <c r="A346" s="5" t="s">
        <v>250</v>
      </c>
      <c r="B346" s="4">
        <v>20000</v>
      </c>
      <c r="C346" s="4"/>
      <c r="D346" s="4"/>
      <c r="E346" s="4">
        <f t="shared" si="28"/>
        <v>20000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/>
      <c r="L346" s="5">
        <f t="shared" si="29"/>
        <v>0</v>
      </c>
      <c r="M346" s="5">
        <f t="shared" si="30"/>
        <v>20000</v>
      </c>
    </row>
    <row r="347" spans="1:13" ht="21">
      <c r="A347" s="5" t="s">
        <v>251</v>
      </c>
      <c r="B347" s="4">
        <v>10000</v>
      </c>
      <c r="C347" s="4"/>
      <c r="D347" s="4"/>
      <c r="E347" s="4">
        <f t="shared" si="28"/>
        <v>10000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/>
      <c r="L347" s="5">
        <f t="shared" si="29"/>
        <v>0</v>
      </c>
      <c r="M347" s="5">
        <f t="shared" si="30"/>
        <v>10000</v>
      </c>
    </row>
    <row r="348" spans="1:13" ht="21">
      <c r="A348" s="5" t="s">
        <v>252</v>
      </c>
      <c r="B348" s="4">
        <v>180000</v>
      </c>
      <c r="C348" s="4">
        <v>20000</v>
      </c>
      <c r="D348" s="4"/>
      <c r="E348" s="4">
        <f>SUM(B348-C348+D348)</f>
        <v>160000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/>
      <c r="L348" s="5">
        <f>SUM(F348:K348)</f>
        <v>0</v>
      </c>
      <c r="M348" s="5">
        <f>SUM(E348-L348)</f>
        <v>160000</v>
      </c>
    </row>
    <row r="349" spans="1:13" ht="21">
      <c r="A349" s="8" t="s">
        <v>289</v>
      </c>
      <c r="B349" s="4"/>
      <c r="C349" s="4"/>
      <c r="D349" s="4"/>
      <c r="E349" s="4"/>
      <c r="F349" s="5"/>
      <c r="G349" s="5"/>
      <c r="H349" s="5"/>
      <c r="I349" s="5"/>
      <c r="J349" s="5"/>
      <c r="K349" s="5"/>
      <c r="L349" s="5"/>
      <c r="M349" s="5"/>
    </row>
    <row r="350" spans="1:13" ht="21">
      <c r="A350" s="5" t="s">
        <v>290</v>
      </c>
      <c r="B350" s="4"/>
      <c r="C350" s="4"/>
      <c r="D350" s="4">
        <v>50000</v>
      </c>
      <c r="E350" s="4">
        <f t="shared" si="28"/>
        <v>50000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/>
      <c r="L350" s="5">
        <f t="shared" si="29"/>
        <v>0</v>
      </c>
      <c r="M350" s="5">
        <f t="shared" si="30"/>
        <v>50000</v>
      </c>
    </row>
    <row r="351" spans="1:13" s="27" customFormat="1" ht="21.75" thickBot="1">
      <c r="A351" s="9" t="s">
        <v>14</v>
      </c>
      <c r="B351" s="47">
        <f>SUM(B344:B350)</f>
        <v>320000</v>
      </c>
      <c r="C351" s="47">
        <f>SUM(C344:C350)</f>
        <v>20000</v>
      </c>
      <c r="D351" s="47">
        <f>SUM(D344:D350)</f>
        <v>458500</v>
      </c>
      <c r="E351" s="47">
        <f t="shared" si="28"/>
        <v>758500</v>
      </c>
      <c r="F351" s="47">
        <f>SUM(F344:F350)</f>
        <v>0</v>
      </c>
      <c r="G351" s="47">
        <f>SUM(G344:G350)</f>
        <v>0</v>
      </c>
      <c r="H351" s="47">
        <f>SUM(H344:H350)</f>
        <v>128800</v>
      </c>
      <c r="I351" s="47">
        <f>SUM(I344:I350)</f>
        <v>0</v>
      </c>
      <c r="J351" s="47">
        <f>SUM(J344:J350)</f>
        <v>0</v>
      </c>
      <c r="K351" s="47"/>
      <c r="L351" s="47">
        <f t="shared" si="29"/>
        <v>128800</v>
      </c>
      <c r="M351" s="47">
        <f t="shared" si="30"/>
        <v>629700</v>
      </c>
    </row>
    <row r="352" spans="1:13" s="27" customFormat="1" ht="21.75" thickTop="1">
      <c r="A352" s="44" t="s">
        <v>52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52"/>
    </row>
    <row r="353" spans="1:13" s="27" customFormat="1" ht="21">
      <c r="A353" s="44" t="s">
        <v>43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52"/>
    </row>
    <row r="354" spans="1:13" s="27" customFormat="1" ht="21">
      <c r="A354" s="44" t="s">
        <v>42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52"/>
    </row>
    <row r="355" spans="1:13" ht="21">
      <c r="A355" s="8" t="s">
        <v>91</v>
      </c>
      <c r="B355" s="5"/>
      <c r="C355" s="5"/>
      <c r="D355" s="5"/>
      <c r="E355" s="5"/>
      <c r="F355" s="5"/>
      <c r="G355" s="5"/>
      <c r="H355" s="23"/>
      <c r="I355" s="5"/>
      <c r="J355" s="5"/>
      <c r="K355" s="5"/>
      <c r="L355" s="5"/>
      <c r="M355" s="5"/>
    </row>
    <row r="356" spans="1:13" s="27" customFormat="1" ht="21">
      <c r="A356" s="64" t="s">
        <v>253</v>
      </c>
      <c r="B356" s="66">
        <v>50000</v>
      </c>
      <c r="C356" s="65"/>
      <c r="D356" s="65"/>
      <c r="E356" s="5">
        <f aca="true" t="shared" si="31" ref="E356:E362">SUM(B356-C356+D356)</f>
        <v>50000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/>
      <c r="L356" s="5">
        <f aca="true" t="shared" si="32" ref="L356:L361">SUM(F356:K356)</f>
        <v>0</v>
      </c>
      <c r="M356" s="5">
        <f aca="true" t="shared" si="33" ref="M356:M362">SUM(E356-L356)</f>
        <v>50000</v>
      </c>
    </row>
    <row r="357" spans="1:13" s="27" customFormat="1" ht="21">
      <c r="A357" s="64" t="s">
        <v>255</v>
      </c>
      <c r="B357" s="66">
        <v>30000</v>
      </c>
      <c r="C357" s="66"/>
      <c r="D357" s="65"/>
      <c r="E357" s="5">
        <f t="shared" si="31"/>
        <v>30000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/>
      <c r="L357" s="5">
        <f t="shared" si="32"/>
        <v>0</v>
      </c>
      <c r="M357" s="5">
        <f t="shared" si="33"/>
        <v>30000</v>
      </c>
    </row>
    <row r="358" spans="1:13" s="27" customFormat="1" ht="21">
      <c r="A358" s="64" t="s">
        <v>254</v>
      </c>
      <c r="B358" s="66">
        <v>15000</v>
      </c>
      <c r="C358" s="65"/>
      <c r="D358" s="65"/>
      <c r="E358" s="5">
        <f t="shared" si="31"/>
        <v>15000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/>
      <c r="L358" s="5">
        <f t="shared" si="32"/>
        <v>0</v>
      </c>
      <c r="M358" s="5">
        <f t="shared" si="33"/>
        <v>15000</v>
      </c>
    </row>
    <row r="359" spans="1:13" s="27" customFormat="1" ht="21">
      <c r="A359" s="64" t="s">
        <v>256</v>
      </c>
      <c r="B359" s="66">
        <v>15000</v>
      </c>
      <c r="C359" s="65"/>
      <c r="D359" s="65"/>
      <c r="E359" s="5">
        <f t="shared" si="31"/>
        <v>15000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/>
      <c r="L359" s="5">
        <f t="shared" si="32"/>
        <v>0</v>
      </c>
      <c r="M359" s="5">
        <f t="shared" si="33"/>
        <v>15000</v>
      </c>
    </row>
    <row r="360" spans="1:13" s="27" customFormat="1" ht="21">
      <c r="A360" s="64" t="s">
        <v>257</v>
      </c>
      <c r="B360" s="66">
        <v>60000</v>
      </c>
      <c r="C360" s="65"/>
      <c r="D360" s="65"/>
      <c r="E360" s="5">
        <f t="shared" si="31"/>
        <v>60000</v>
      </c>
      <c r="F360" s="24">
        <v>0</v>
      </c>
      <c r="G360" s="24">
        <v>0</v>
      </c>
      <c r="H360" s="24">
        <v>0</v>
      </c>
      <c r="I360" s="24">
        <v>0</v>
      </c>
      <c r="J360" s="24">
        <v>60000</v>
      </c>
      <c r="K360" s="24"/>
      <c r="L360" s="5">
        <f t="shared" si="32"/>
        <v>60000</v>
      </c>
      <c r="M360" s="5">
        <f t="shared" si="33"/>
        <v>0</v>
      </c>
    </row>
    <row r="361" spans="1:13" s="27" customFormat="1" ht="21">
      <c r="A361" s="64" t="s">
        <v>258</v>
      </c>
      <c r="B361" s="66">
        <v>10000</v>
      </c>
      <c r="C361" s="65"/>
      <c r="D361" s="65"/>
      <c r="E361" s="5">
        <f t="shared" si="31"/>
        <v>10000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/>
      <c r="L361" s="5">
        <f t="shared" si="32"/>
        <v>0</v>
      </c>
      <c r="M361" s="5">
        <f t="shared" si="33"/>
        <v>10000</v>
      </c>
    </row>
    <row r="362" spans="1:13" s="27" customFormat="1" ht="21.75" thickBot="1">
      <c r="A362" s="9" t="s">
        <v>14</v>
      </c>
      <c r="B362" s="47">
        <f>SUM(B356:B361)</f>
        <v>180000</v>
      </c>
      <c r="C362" s="47"/>
      <c r="D362" s="47"/>
      <c r="E362" s="47">
        <f t="shared" si="31"/>
        <v>180000</v>
      </c>
      <c r="F362" s="47">
        <f>SUM(F356:F361)</f>
        <v>0</v>
      </c>
      <c r="G362" s="47">
        <f>SUM(G356:G361)</f>
        <v>0</v>
      </c>
      <c r="H362" s="47">
        <f>SUM(H356:H361)</f>
        <v>0</v>
      </c>
      <c r="I362" s="47">
        <f>SUM(I356:I361)</f>
        <v>0</v>
      </c>
      <c r="J362" s="47">
        <f>SUM(J356:J361)</f>
        <v>60000</v>
      </c>
      <c r="K362" s="47"/>
      <c r="L362" s="47">
        <f>SUM(L358:L361)</f>
        <v>60000</v>
      </c>
      <c r="M362" s="47">
        <f t="shared" si="33"/>
        <v>120000</v>
      </c>
    </row>
    <row r="363" spans="1:13" ht="27" thickTop="1">
      <c r="A363" s="79" t="s">
        <v>142</v>
      </c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</row>
    <row r="364" spans="1:13" ht="26.25">
      <c r="A364" s="92" t="s">
        <v>55</v>
      </c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</row>
    <row r="365" spans="1:13" ht="26.25">
      <c r="A365" s="25"/>
      <c r="B365" s="13"/>
      <c r="C365" s="13"/>
      <c r="D365" s="13"/>
      <c r="E365" s="13"/>
      <c r="F365" s="13"/>
      <c r="G365" s="13"/>
      <c r="H365" s="15"/>
      <c r="I365" s="13"/>
      <c r="J365" s="13"/>
      <c r="K365" s="13"/>
      <c r="L365" s="13"/>
      <c r="M365" s="14"/>
    </row>
    <row r="366" spans="1:13" ht="21">
      <c r="A366" s="87" t="s">
        <v>0</v>
      </c>
      <c r="B366" s="87" t="s">
        <v>1</v>
      </c>
      <c r="C366" s="87" t="s">
        <v>2</v>
      </c>
      <c r="D366" s="87" t="s">
        <v>3</v>
      </c>
      <c r="E366" s="87" t="s">
        <v>4</v>
      </c>
      <c r="F366" s="87" t="s">
        <v>129</v>
      </c>
      <c r="G366" s="87"/>
      <c r="H366" s="87"/>
      <c r="I366" s="87"/>
      <c r="J366" s="87"/>
      <c r="K366" s="87"/>
      <c r="L366" s="87" t="s">
        <v>5</v>
      </c>
      <c r="M366" s="87" t="s">
        <v>6</v>
      </c>
    </row>
    <row r="367" spans="1:13" ht="21.75" thickBot="1">
      <c r="A367" s="88"/>
      <c r="B367" s="88"/>
      <c r="C367" s="88"/>
      <c r="D367" s="88"/>
      <c r="E367" s="88"/>
      <c r="F367" s="20" t="s">
        <v>143</v>
      </c>
      <c r="G367" s="20" t="s">
        <v>144</v>
      </c>
      <c r="H367" s="20" t="s">
        <v>145</v>
      </c>
      <c r="I367" s="20" t="s">
        <v>146</v>
      </c>
      <c r="J367" s="20" t="s">
        <v>147</v>
      </c>
      <c r="K367" s="20" t="s">
        <v>148</v>
      </c>
      <c r="L367" s="88"/>
      <c r="M367" s="88"/>
    </row>
    <row r="368" spans="1:13" ht="21.75" thickTop="1">
      <c r="A368" s="48" t="s">
        <v>44</v>
      </c>
      <c r="B368" s="5"/>
      <c r="C368" s="5"/>
      <c r="D368" s="5"/>
      <c r="E368" s="5"/>
      <c r="F368" s="5"/>
      <c r="G368" s="5"/>
      <c r="H368" s="23"/>
      <c r="I368" s="5"/>
      <c r="J368" s="5"/>
      <c r="K368" s="5"/>
      <c r="L368" s="5"/>
      <c r="M368" s="7"/>
    </row>
    <row r="369" spans="1:13" ht="21">
      <c r="A369" s="48" t="s">
        <v>45</v>
      </c>
      <c r="B369" s="5"/>
      <c r="C369" s="5"/>
      <c r="D369" s="5"/>
      <c r="E369" s="5"/>
      <c r="F369" s="5"/>
      <c r="G369" s="5"/>
      <c r="H369" s="23"/>
      <c r="I369" s="5"/>
      <c r="J369" s="5"/>
      <c r="K369" s="5"/>
      <c r="L369" s="5"/>
      <c r="M369" s="7"/>
    </row>
    <row r="370" spans="1:13" ht="21">
      <c r="A370" s="48" t="s">
        <v>93</v>
      </c>
      <c r="B370" s="5"/>
      <c r="C370" s="5"/>
      <c r="D370" s="5"/>
      <c r="E370" s="5"/>
      <c r="F370" s="5"/>
      <c r="G370" s="5"/>
      <c r="H370" s="23"/>
      <c r="I370" s="5"/>
      <c r="J370" s="5"/>
      <c r="K370" s="5"/>
      <c r="L370" s="5"/>
      <c r="M370" s="7"/>
    </row>
    <row r="371" spans="1:13" ht="21">
      <c r="A371" s="48" t="s">
        <v>29</v>
      </c>
      <c r="B371" s="5"/>
      <c r="C371" s="5"/>
      <c r="D371" s="5"/>
      <c r="E371" s="5"/>
      <c r="F371" s="5"/>
      <c r="G371" s="5"/>
      <c r="H371" s="23"/>
      <c r="I371" s="5"/>
      <c r="J371" s="5"/>
      <c r="K371" s="5"/>
      <c r="L371" s="5"/>
      <c r="M371" s="7"/>
    </row>
    <row r="372" spans="1:13" ht="21">
      <c r="A372" s="40" t="s">
        <v>43</v>
      </c>
      <c r="B372" s="5"/>
      <c r="C372" s="5"/>
      <c r="D372" s="5"/>
      <c r="E372" s="5"/>
      <c r="F372" s="5"/>
      <c r="G372" s="5"/>
      <c r="H372" s="23"/>
      <c r="I372" s="5"/>
      <c r="J372" s="5"/>
      <c r="K372" s="5"/>
      <c r="L372" s="5"/>
      <c r="M372" s="7"/>
    </row>
    <row r="373" spans="1:13" ht="21">
      <c r="A373" s="48" t="s">
        <v>42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7"/>
    </row>
    <row r="374" spans="1:13" ht="21">
      <c r="A374" s="48" t="s">
        <v>94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7"/>
    </row>
    <row r="375" spans="1:15" ht="21">
      <c r="A375" s="5" t="s">
        <v>259</v>
      </c>
      <c r="B375" s="5">
        <v>50000</v>
      </c>
      <c r="C375" s="5"/>
      <c r="D375" s="5">
        <v>300000</v>
      </c>
      <c r="E375" s="5">
        <f aca="true" t="shared" si="34" ref="E375:E382">B375+D375-C375</f>
        <v>350000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/>
      <c r="L375" s="5">
        <f aca="true" t="shared" si="35" ref="L375:L382">SUM(F375:K375)</f>
        <v>0</v>
      </c>
      <c r="M375" s="7">
        <f aca="true" t="shared" si="36" ref="M375:M382">E375-(SUM(F375:K375))</f>
        <v>350000</v>
      </c>
      <c r="O375" s="70"/>
    </row>
    <row r="376" spans="1:13" ht="21">
      <c r="A376" s="5" t="s">
        <v>260</v>
      </c>
      <c r="B376" s="5">
        <v>5000</v>
      </c>
      <c r="C376" s="5"/>
      <c r="D376" s="5"/>
      <c r="E376" s="5">
        <f t="shared" si="34"/>
        <v>5000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/>
      <c r="L376" s="5">
        <f t="shared" si="35"/>
        <v>0</v>
      </c>
      <c r="M376" s="7">
        <f t="shared" si="36"/>
        <v>5000</v>
      </c>
    </row>
    <row r="377" spans="1:15" ht="21">
      <c r="A377" s="5" t="s">
        <v>261</v>
      </c>
      <c r="B377" s="5">
        <v>15000</v>
      </c>
      <c r="C377" s="5"/>
      <c r="D377" s="5"/>
      <c r="E377" s="5">
        <f t="shared" si="34"/>
        <v>15000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/>
      <c r="L377" s="5">
        <f t="shared" si="35"/>
        <v>0</v>
      </c>
      <c r="M377" s="7">
        <f t="shared" si="36"/>
        <v>15000</v>
      </c>
      <c r="O377" s="70"/>
    </row>
    <row r="378" spans="1:13" ht="21">
      <c r="A378" s="5" t="s">
        <v>262</v>
      </c>
      <c r="B378" s="5">
        <v>100000</v>
      </c>
      <c r="C378" s="5"/>
      <c r="D378" s="5"/>
      <c r="E378" s="5">
        <f t="shared" si="34"/>
        <v>100000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/>
      <c r="L378" s="5">
        <f t="shared" si="35"/>
        <v>0</v>
      </c>
      <c r="M378" s="7">
        <f t="shared" si="36"/>
        <v>100000</v>
      </c>
    </row>
    <row r="379" spans="1:15" ht="21">
      <c r="A379" s="5" t="s">
        <v>263</v>
      </c>
      <c r="B379" s="5">
        <v>30000</v>
      </c>
      <c r="C379" s="5"/>
      <c r="D379" s="5"/>
      <c r="E379" s="5">
        <f t="shared" si="34"/>
        <v>30000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/>
      <c r="L379" s="5">
        <f t="shared" si="35"/>
        <v>0</v>
      </c>
      <c r="M379" s="7">
        <f t="shared" si="36"/>
        <v>30000</v>
      </c>
      <c r="O379" s="70"/>
    </row>
    <row r="380" spans="1:15" ht="21">
      <c r="A380" s="5" t="s">
        <v>264</v>
      </c>
      <c r="B380" s="5">
        <v>45000</v>
      </c>
      <c r="C380" s="5"/>
      <c r="D380" s="5"/>
      <c r="E380" s="5">
        <f t="shared" si="34"/>
        <v>45000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/>
      <c r="L380" s="5">
        <f t="shared" si="35"/>
        <v>0</v>
      </c>
      <c r="M380" s="7">
        <f t="shared" si="36"/>
        <v>45000</v>
      </c>
      <c r="O380" s="70"/>
    </row>
    <row r="381" spans="1:15" ht="21">
      <c r="A381" s="5" t="s">
        <v>265</v>
      </c>
      <c r="B381" s="5">
        <v>5000</v>
      </c>
      <c r="C381" s="5"/>
      <c r="D381" s="5"/>
      <c r="E381" s="5">
        <f t="shared" si="34"/>
        <v>5000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/>
      <c r="L381" s="5">
        <f t="shared" si="35"/>
        <v>0</v>
      </c>
      <c r="M381" s="7">
        <f t="shared" si="36"/>
        <v>5000</v>
      </c>
      <c r="O381" s="70"/>
    </row>
    <row r="382" spans="1:13" s="27" customFormat="1" ht="21.75" thickBot="1">
      <c r="A382" s="9" t="s">
        <v>74</v>
      </c>
      <c r="B382" s="47">
        <f>SUM(B373:B381)</f>
        <v>250000</v>
      </c>
      <c r="C382" s="47">
        <f>SUM(C373:C381)</f>
        <v>0</v>
      </c>
      <c r="D382" s="47">
        <f>SUM(D373:D381)</f>
        <v>300000</v>
      </c>
      <c r="E382" s="47">
        <f t="shared" si="34"/>
        <v>550000</v>
      </c>
      <c r="F382" s="67">
        <f>SUM(F375:F381)</f>
        <v>0</v>
      </c>
      <c r="G382" s="67">
        <f>SUM(G375:G381)</f>
        <v>0</v>
      </c>
      <c r="H382" s="67">
        <f>SUM(H375:H381)</f>
        <v>0</v>
      </c>
      <c r="I382" s="67">
        <f>SUM(I375:I381)</f>
        <v>0</v>
      </c>
      <c r="J382" s="67">
        <f>SUM(J375:J381)</f>
        <v>0</v>
      </c>
      <c r="K382" s="67"/>
      <c r="L382" s="47">
        <f t="shared" si="35"/>
        <v>0</v>
      </c>
      <c r="M382" s="55">
        <f t="shared" si="36"/>
        <v>550000</v>
      </c>
    </row>
    <row r="383" spans="1:13" ht="21.75" thickTop="1">
      <c r="A383" s="13"/>
      <c r="B383" s="13"/>
      <c r="C383" s="13"/>
      <c r="D383" s="13"/>
      <c r="E383" s="13"/>
      <c r="F383" s="37"/>
      <c r="G383" s="13"/>
      <c r="H383" s="13"/>
      <c r="I383" s="13"/>
      <c r="J383" s="13"/>
      <c r="K383" s="13"/>
      <c r="L383" s="13"/>
      <c r="M383" s="14"/>
    </row>
    <row r="384" spans="1:13" ht="21">
      <c r="A384" s="13"/>
      <c r="B384" s="13"/>
      <c r="C384" s="13"/>
      <c r="D384" s="13"/>
      <c r="E384" s="13"/>
      <c r="F384" s="37"/>
      <c r="G384" s="13"/>
      <c r="H384" s="13"/>
      <c r="I384" s="13"/>
      <c r="J384" s="13"/>
      <c r="K384" s="13"/>
      <c r="L384" s="13"/>
      <c r="M384" s="14"/>
    </row>
    <row r="385" spans="1:13" ht="21">
      <c r="A385" s="13"/>
      <c r="B385" s="13"/>
      <c r="C385" s="13"/>
      <c r="D385" s="13"/>
      <c r="E385" s="13"/>
      <c r="F385" s="37"/>
      <c r="G385" s="13"/>
      <c r="H385" s="13"/>
      <c r="I385" s="13"/>
      <c r="J385" s="13"/>
      <c r="K385" s="13"/>
      <c r="L385" s="13"/>
      <c r="M385" s="14"/>
    </row>
    <row r="386" spans="1:13" s="43" customFormat="1" ht="21">
      <c r="A386" s="16"/>
      <c r="B386" s="17"/>
      <c r="C386" s="17"/>
      <c r="D386" s="17"/>
      <c r="E386" s="13"/>
      <c r="F386" s="17"/>
      <c r="G386" s="17"/>
      <c r="H386" s="17"/>
      <c r="I386" s="17"/>
      <c r="J386" s="17"/>
      <c r="K386" s="17"/>
      <c r="L386" s="17"/>
      <c r="M386" s="13"/>
    </row>
    <row r="387" spans="1:13" s="43" customFormat="1" ht="21">
      <c r="A387" s="16"/>
      <c r="B387" s="17"/>
      <c r="C387" s="17"/>
      <c r="D387" s="17"/>
      <c r="E387" s="13"/>
      <c r="F387" s="17"/>
      <c r="G387" s="17"/>
      <c r="H387" s="17"/>
      <c r="I387" s="17"/>
      <c r="J387" s="17"/>
      <c r="K387" s="17"/>
      <c r="L387" s="17"/>
      <c r="M387" s="13"/>
    </row>
    <row r="388" spans="1:13" s="43" customFormat="1" ht="21">
      <c r="A388" s="16"/>
      <c r="B388" s="17"/>
      <c r="C388" s="17"/>
      <c r="D388" s="17"/>
      <c r="E388" s="13"/>
      <c r="F388" s="17"/>
      <c r="G388" s="17"/>
      <c r="H388" s="17"/>
      <c r="I388" s="17"/>
      <c r="J388" s="17"/>
      <c r="K388" s="17"/>
      <c r="L388" s="17"/>
      <c r="M388" s="13"/>
    </row>
    <row r="389" spans="1:13" s="43" customFormat="1" ht="21">
      <c r="A389" s="16"/>
      <c r="B389" s="17"/>
      <c r="C389" s="17"/>
      <c r="D389" s="17"/>
      <c r="E389" s="13"/>
      <c r="F389" s="17"/>
      <c r="G389" s="17"/>
      <c r="H389" s="17"/>
      <c r="I389" s="17"/>
      <c r="J389" s="17"/>
      <c r="K389" s="17"/>
      <c r="L389" s="17"/>
      <c r="M389" s="13"/>
    </row>
    <row r="390" spans="1:13" ht="26.25">
      <c r="A390" s="79" t="s">
        <v>142</v>
      </c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</row>
    <row r="391" spans="1:13" ht="26.25">
      <c r="A391" s="79" t="s">
        <v>56</v>
      </c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</row>
    <row r="392" ht="21" customHeight="1">
      <c r="A392" s="1"/>
    </row>
    <row r="393" spans="1:13" ht="21">
      <c r="A393" s="87" t="s">
        <v>0</v>
      </c>
      <c r="B393" s="87" t="s">
        <v>1</v>
      </c>
      <c r="C393" s="87" t="s">
        <v>2</v>
      </c>
      <c r="D393" s="87" t="s">
        <v>3</v>
      </c>
      <c r="E393" s="87" t="s">
        <v>4</v>
      </c>
      <c r="F393" s="87" t="s">
        <v>129</v>
      </c>
      <c r="G393" s="87"/>
      <c r="H393" s="87"/>
      <c r="I393" s="87"/>
      <c r="J393" s="87"/>
      <c r="K393" s="87"/>
      <c r="L393" s="87" t="s">
        <v>5</v>
      </c>
      <c r="M393" s="87" t="s">
        <v>6</v>
      </c>
    </row>
    <row r="394" spans="1:13" ht="21.75" thickBot="1">
      <c r="A394" s="88"/>
      <c r="B394" s="88"/>
      <c r="C394" s="88"/>
      <c r="D394" s="88"/>
      <c r="E394" s="88"/>
      <c r="F394" s="20" t="s">
        <v>143</v>
      </c>
      <c r="G394" s="20" t="s">
        <v>144</v>
      </c>
      <c r="H394" s="20" t="s">
        <v>145</v>
      </c>
      <c r="I394" s="20" t="s">
        <v>146</v>
      </c>
      <c r="J394" s="20" t="s">
        <v>147</v>
      </c>
      <c r="K394" s="20" t="s">
        <v>148</v>
      </c>
      <c r="L394" s="88"/>
      <c r="M394" s="88"/>
    </row>
    <row r="395" spans="1:13" ht="21.75" thickTop="1">
      <c r="A395" s="48" t="s">
        <v>46</v>
      </c>
      <c r="B395" s="5"/>
      <c r="C395" s="5"/>
      <c r="D395" s="5"/>
      <c r="E395" s="5"/>
      <c r="F395" s="5"/>
      <c r="G395" s="5"/>
      <c r="H395" s="23"/>
      <c r="I395" s="5"/>
      <c r="J395" s="5"/>
      <c r="K395" s="5"/>
      <c r="L395" s="5"/>
      <c r="M395" s="7"/>
    </row>
    <row r="396" spans="1:13" ht="21">
      <c r="A396" s="48" t="s">
        <v>41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7"/>
    </row>
    <row r="397" spans="1:13" ht="21">
      <c r="A397" s="48" t="s">
        <v>57</v>
      </c>
      <c r="B397" s="5"/>
      <c r="C397" s="5"/>
      <c r="D397" s="5"/>
      <c r="E397" s="5"/>
      <c r="F397" s="5"/>
      <c r="G397" s="5"/>
      <c r="H397" s="23"/>
      <c r="I397" s="5"/>
      <c r="J397" s="5"/>
      <c r="K397" s="5"/>
      <c r="L397" s="5"/>
      <c r="M397" s="7"/>
    </row>
    <row r="398" spans="1:13" ht="21">
      <c r="A398" s="48" t="s">
        <v>29</v>
      </c>
      <c r="B398" s="5"/>
      <c r="C398" s="5"/>
      <c r="D398" s="5"/>
      <c r="E398" s="5"/>
      <c r="F398" s="5"/>
      <c r="G398" s="5"/>
      <c r="H398" s="23"/>
      <c r="I398" s="5"/>
      <c r="J398" s="5"/>
      <c r="K398" s="5"/>
      <c r="L398" s="5"/>
      <c r="M398" s="7"/>
    </row>
    <row r="399" spans="1:13" ht="21">
      <c r="A399" s="48" t="s">
        <v>47</v>
      </c>
      <c r="B399" s="5"/>
      <c r="C399" s="5"/>
      <c r="D399" s="5"/>
      <c r="E399" s="5"/>
      <c r="F399" s="5"/>
      <c r="G399" s="5"/>
      <c r="H399" s="23"/>
      <c r="I399" s="5"/>
      <c r="J399" s="5"/>
      <c r="K399" s="5"/>
      <c r="L399" s="5"/>
      <c r="M399" s="7"/>
    </row>
    <row r="400" spans="1:13" ht="21">
      <c r="A400" s="48" t="s">
        <v>48</v>
      </c>
      <c r="B400" s="5"/>
      <c r="C400" s="5"/>
      <c r="D400" s="5"/>
      <c r="E400" s="5"/>
      <c r="F400" s="5"/>
      <c r="G400" s="5"/>
      <c r="H400" s="23"/>
      <c r="I400" s="5"/>
      <c r="J400" s="5"/>
      <c r="K400" s="5"/>
      <c r="L400" s="5"/>
      <c r="M400" s="7"/>
    </row>
    <row r="401" spans="1:15" ht="21">
      <c r="A401" s="50" t="s">
        <v>283</v>
      </c>
      <c r="B401" s="5">
        <v>200000</v>
      </c>
      <c r="C401" s="5"/>
      <c r="D401" s="5">
        <v>175000</v>
      </c>
      <c r="E401" s="5">
        <f>SUM(B401-C401+D401)</f>
        <v>375000</v>
      </c>
      <c r="F401" s="5">
        <v>0</v>
      </c>
      <c r="G401" s="5">
        <v>8895.98</v>
      </c>
      <c r="H401" s="5">
        <v>3670</v>
      </c>
      <c r="I401" s="23">
        <v>732.95</v>
      </c>
      <c r="J401" s="23">
        <v>0</v>
      </c>
      <c r="K401" s="23"/>
      <c r="L401" s="5">
        <f>SUM(F401:K401)</f>
        <v>13298.93</v>
      </c>
      <c r="M401" s="7">
        <f>SUM(E401-L401)</f>
        <v>361701.07</v>
      </c>
      <c r="O401" s="70"/>
    </row>
    <row r="402" spans="1:13" s="27" customFormat="1" ht="21.75" thickBot="1">
      <c r="A402" s="51" t="s">
        <v>58</v>
      </c>
      <c r="B402" s="47">
        <f>SUM(B401)</f>
        <v>200000</v>
      </c>
      <c r="C402" s="47">
        <f>SUM(C401)</f>
        <v>0</v>
      </c>
      <c r="D402" s="47">
        <f>SUM(D401)</f>
        <v>175000</v>
      </c>
      <c r="E402" s="47">
        <f>SUM(B402-C402+D402)</f>
        <v>375000</v>
      </c>
      <c r="F402" s="47">
        <f>SUM(F401)</f>
        <v>0</v>
      </c>
      <c r="G402" s="47">
        <f>SUM(G401)</f>
        <v>8895.98</v>
      </c>
      <c r="H402" s="47">
        <f>SUM(H401)</f>
        <v>3670</v>
      </c>
      <c r="I402" s="47">
        <f>SUM(I401)</f>
        <v>732.95</v>
      </c>
      <c r="J402" s="47">
        <v>0</v>
      </c>
      <c r="K402" s="47"/>
      <c r="L402" s="47">
        <f>SUM(F402:K402)</f>
        <v>13298.93</v>
      </c>
      <c r="M402" s="55">
        <f>SUM(E402-L402)</f>
        <v>361701.07</v>
      </c>
    </row>
    <row r="403" spans="1:13" ht="21.75" thickTop="1">
      <c r="A403" s="48" t="s">
        <v>291</v>
      </c>
      <c r="B403" s="5"/>
      <c r="C403" s="5"/>
      <c r="D403" s="5"/>
      <c r="E403" s="5"/>
      <c r="F403" s="5"/>
      <c r="G403" s="5"/>
      <c r="H403" s="23"/>
      <c r="I403" s="5"/>
      <c r="J403" s="5"/>
      <c r="K403" s="5"/>
      <c r="L403" s="5"/>
      <c r="M403" s="7"/>
    </row>
    <row r="404" spans="1:13" ht="21">
      <c r="A404" s="48" t="s">
        <v>292</v>
      </c>
      <c r="B404" s="5"/>
      <c r="C404" s="5"/>
      <c r="D404" s="5"/>
      <c r="E404" s="5"/>
      <c r="F404" s="5"/>
      <c r="G404" s="5"/>
      <c r="H404" s="23"/>
      <c r="I404" s="5"/>
      <c r="J404" s="5"/>
      <c r="K404" s="5"/>
      <c r="L404" s="5"/>
      <c r="M404" s="7"/>
    </row>
    <row r="405" spans="1:15" ht="21">
      <c r="A405" s="50" t="s">
        <v>293</v>
      </c>
      <c r="B405" s="5"/>
      <c r="C405" s="5"/>
      <c r="D405" s="5">
        <v>32000</v>
      </c>
      <c r="E405" s="5">
        <f>SUM(B405-C405+D405)</f>
        <v>32000</v>
      </c>
      <c r="F405" s="5">
        <v>0</v>
      </c>
      <c r="G405" s="5">
        <v>0</v>
      </c>
      <c r="H405" s="5">
        <v>0</v>
      </c>
      <c r="I405" s="5">
        <v>0</v>
      </c>
      <c r="J405" s="23">
        <v>0</v>
      </c>
      <c r="K405" s="23"/>
      <c r="L405" s="5">
        <f>SUM(F405:K405)</f>
        <v>0</v>
      </c>
      <c r="M405" s="7">
        <f>SUM(E405-L405)</f>
        <v>32000</v>
      </c>
      <c r="O405" s="70"/>
    </row>
    <row r="406" spans="1:13" s="27" customFormat="1" ht="21.75" thickBot="1">
      <c r="A406" s="51" t="s">
        <v>58</v>
      </c>
      <c r="B406" s="47"/>
      <c r="C406" s="47"/>
      <c r="D406" s="47">
        <f>SUM(D405)</f>
        <v>32000</v>
      </c>
      <c r="E406" s="47">
        <f>SUM(B406-C406+D406)</f>
        <v>32000</v>
      </c>
      <c r="F406" s="47">
        <f>SUM(F405)</f>
        <v>0</v>
      </c>
      <c r="G406" s="47">
        <f>SUM(G405)</f>
        <v>0</v>
      </c>
      <c r="H406" s="47">
        <f>SUM(H405)</f>
        <v>0</v>
      </c>
      <c r="I406" s="47">
        <f>SUM(I405)</f>
        <v>0</v>
      </c>
      <c r="J406" s="47">
        <v>0</v>
      </c>
      <c r="K406" s="47"/>
      <c r="L406" s="47">
        <f>SUM(F406:K406)</f>
        <v>0</v>
      </c>
      <c r="M406" s="55">
        <f>SUM(E406-L406)</f>
        <v>32000</v>
      </c>
    </row>
    <row r="407" spans="1:13" s="27" customFormat="1" ht="21.75" thickTop="1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69"/>
    </row>
    <row r="408" spans="1:13" s="27" customFormat="1" ht="21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69"/>
    </row>
    <row r="409" spans="1:13" s="27" customFormat="1" ht="21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69"/>
    </row>
    <row r="410" spans="1:13" s="27" customFormat="1" ht="21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69"/>
    </row>
    <row r="411" spans="1:13" s="27" customFormat="1" ht="21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69"/>
    </row>
    <row r="412" spans="1:13" s="27" customFormat="1" ht="21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69"/>
    </row>
    <row r="413" spans="1:13" s="27" customFormat="1" ht="21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69"/>
    </row>
    <row r="414" spans="1:13" s="27" customFormat="1" ht="21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69"/>
    </row>
    <row r="415" spans="1:13" s="27" customFormat="1" ht="21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69"/>
    </row>
    <row r="416" spans="1:13" s="27" customFormat="1" ht="21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69"/>
    </row>
    <row r="417" spans="1:13" ht="26.25">
      <c r="A417" s="79" t="s">
        <v>142</v>
      </c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</row>
    <row r="418" spans="1:13" ht="26.25">
      <c r="A418" s="79" t="s">
        <v>59</v>
      </c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</row>
    <row r="419" spans="1:13" ht="26.2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</row>
    <row r="420" spans="1:13" ht="21">
      <c r="A420" s="87" t="s">
        <v>0</v>
      </c>
      <c r="B420" s="87" t="s">
        <v>1</v>
      </c>
      <c r="C420" s="87" t="s">
        <v>2</v>
      </c>
      <c r="D420" s="87" t="s">
        <v>3</v>
      </c>
      <c r="E420" s="87" t="s">
        <v>4</v>
      </c>
      <c r="F420" s="87" t="s">
        <v>129</v>
      </c>
      <c r="G420" s="87"/>
      <c r="H420" s="87"/>
      <c r="I420" s="87"/>
      <c r="J420" s="87"/>
      <c r="K420" s="87"/>
      <c r="L420" s="87" t="s">
        <v>5</v>
      </c>
      <c r="M420" s="87" t="s">
        <v>6</v>
      </c>
    </row>
    <row r="421" spans="1:13" ht="21.75" thickBot="1">
      <c r="A421" s="88"/>
      <c r="B421" s="88"/>
      <c r="C421" s="88"/>
      <c r="D421" s="88"/>
      <c r="E421" s="88"/>
      <c r="F421" s="20" t="s">
        <v>143</v>
      </c>
      <c r="G421" s="20" t="s">
        <v>144</v>
      </c>
      <c r="H421" s="20" t="s">
        <v>145</v>
      </c>
      <c r="I421" s="20" t="s">
        <v>146</v>
      </c>
      <c r="J421" s="20" t="s">
        <v>147</v>
      </c>
      <c r="K421" s="20" t="s">
        <v>148</v>
      </c>
      <c r="L421" s="88"/>
      <c r="M421" s="88"/>
    </row>
    <row r="422" spans="1:13" ht="21.75" thickTop="1">
      <c r="A422" s="48" t="s">
        <v>126</v>
      </c>
      <c r="B422" s="5"/>
      <c r="C422" s="5"/>
      <c r="D422" s="5"/>
      <c r="E422" s="5"/>
      <c r="F422" s="5"/>
      <c r="G422" s="5"/>
      <c r="H422" s="23"/>
      <c r="I422" s="5"/>
      <c r="J422" s="5"/>
      <c r="K422" s="5"/>
      <c r="L422" s="5"/>
      <c r="M422" s="7"/>
    </row>
    <row r="423" spans="1:13" ht="21">
      <c r="A423" s="48" t="s">
        <v>49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7"/>
    </row>
    <row r="424" spans="1:13" ht="21">
      <c r="A424" s="48" t="s">
        <v>60</v>
      </c>
      <c r="B424" s="5"/>
      <c r="C424" s="5"/>
      <c r="D424" s="5"/>
      <c r="E424" s="5"/>
      <c r="F424" s="5"/>
      <c r="G424" s="5"/>
      <c r="H424" s="23"/>
      <c r="I424" s="5"/>
      <c r="J424" s="5"/>
      <c r="K424" s="5"/>
      <c r="L424" s="5"/>
      <c r="M424" s="7"/>
    </row>
    <row r="425" spans="1:13" ht="21">
      <c r="A425" s="48" t="s">
        <v>29</v>
      </c>
      <c r="B425" s="5"/>
      <c r="C425" s="5"/>
      <c r="D425" s="5"/>
      <c r="E425" s="5"/>
      <c r="F425" s="5"/>
      <c r="G425" s="5"/>
      <c r="H425" s="23"/>
      <c r="I425" s="5"/>
      <c r="J425" s="5"/>
      <c r="K425" s="5"/>
      <c r="L425" s="5"/>
      <c r="M425" s="7"/>
    </row>
    <row r="426" spans="1:13" ht="21">
      <c r="A426" s="48" t="s">
        <v>43</v>
      </c>
      <c r="B426" s="5"/>
      <c r="C426" s="5"/>
      <c r="D426" s="5"/>
      <c r="E426" s="5"/>
      <c r="F426" s="5"/>
      <c r="G426" s="5"/>
      <c r="H426" s="23"/>
      <c r="I426" s="5"/>
      <c r="J426" s="5"/>
      <c r="K426" s="5"/>
      <c r="L426" s="5"/>
      <c r="M426" s="7"/>
    </row>
    <row r="427" spans="1:13" ht="21">
      <c r="A427" s="48" t="s">
        <v>42</v>
      </c>
      <c r="B427" s="5"/>
      <c r="C427" s="5"/>
      <c r="D427" s="5"/>
      <c r="E427" s="5"/>
      <c r="F427" s="5"/>
      <c r="G427" s="5"/>
      <c r="H427" s="23"/>
      <c r="I427" s="5"/>
      <c r="J427" s="5"/>
      <c r="K427" s="5"/>
      <c r="L427" s="5"/>
      <c r="M427" s="7"/>
    </row>
    <row r="428" spans="1:13" ht="21">
      <c r="A428" s="48" t="s">
        <v>95</v>
      </c>
      <c r="B428" s="5"/>
      <c r="C428" s="5"/>
      <c r="D428" s="5"/>
      <c r="E428" s="5"/>
      <c r="F428" s="5"/>
      <c r="G428" s="5"/>
      <c r="H428" s="23"/>
      <c r="I428" s="5"/>
      <c r="J428" s="5"/>
      <c r="K428" s="5"/>
      <c r="L428" s="5"/>
      <c r="M428" s="7"/>
    </row>
    <row r="429" spans="1:13" ht="21">
      <c r="A429" s="5" t="s">
        <v>266</v>
      </c>
      <c r="B429" s="5">
        <v>50000</v>
      </c>
      <c r="C429" s="5"/>
      <c r="D429" s="5">
        <v>40000</v>
      </c>
      <c r="E429" s="5">
        <f aca="true" t="shared" si="37" ref="E429:E434">SUM(B429-C429+D429)</f>
        <v>90000</v>
      </c>
      <c r="F429" s="5">
        <v>0</v>
      </c>
      <c r="G429" s="5">
        <v>6923</v>
      </c>
      <c r="H429" s="5">
        <v>0</v>
      </c>
      <c r="I429" s="5">
        <v>5000</v>
      </c>
      <c r="J429" s="5">
        <v>0</v>
      </c>
      <c r="K429" s="5"/>
      <c r="L429" s="5">
        <f aca="true" t="shared" si="38" ref="L429:L434">SUM(F429:K429)</f>
        <v>11923</v>
      </c>
      <c r="M429" s="7">
        <f aca="true" t="shared" si="39" ref="M429:M434">SUM(E429-L429)</f>
        <v>78077</v>
      </c>
    </row>
    <row r="430" spans="1:13" ht="21">
      <c r="A430" s="5" t="s">
        <v>96</v>
      </c>
      <c r="B430" s="5">
        <v>25000</v>
      </c>
      <c r="C430" s="5"/>
      <c r="D430" s="5"/>
      <c r="E430" s="5">
        <f t="shared" si="37"/>
        <v>25000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/>
      <c r="L430" s="5">
        <f t="shared" si="38"/>
        <v>0</v>
      </c>
      <c r="M430" s="7">
        <f t="shared" si="39"/>
        <v>25000</v>
      </c>
    </row>
    <row r="431" spans="1:13" ht="21">
      <c r="A431" s="5" t="s">
        <v>97</v>
      </c>
      <c r="B431" s="5">
        <v>30000</v>
      </c>
      <c r="C431" s="5"/>
      <c r="D431" s="5"/>
      <c r="E431" s="5">
        <f t="shared" si="37"/>
        <v>30000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/>
      <c r="L431" s="5">
        <f t="shared" si="38"/>
        <v>0</v>
      </c>
      <c r="M431" s="7">
        <f t="shared" si="39"/>
        <v>30000</v>
      </c>
    </row>
    <row r="432" spans="1:13" ht="21">
      <c r="A432" s="5" t="s">
        <v>294</v>
      </c>
      <c r="B432" s="5"/>
      <c r="C432" s="5"/>
      <c r="D432" s="5">
        <v>300000</v>
      </c>
      <c r="E432" s="5">
        <f t="shared" si="37"/>
        <v>300000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/>
      <c r="L432" s="5">
        <f t="shared" si="38"/>
        <v>0</v>
      </c>
      <c r="M432" s="7">
        <f t="shared" si="39"/>
        <v>300000</v>
      </c>
    </row>
    <row r="433" spans="1:13" ht="21">
      <c r="A433" s="5" t="s">
        <v>295</v>
      </c>
      <c r="B433" s="5"/>
      <c r="C433" s="5">
        <v>20000</v>
      </c>
      <c r="D433" s="5">
        <v>150000</v>
      </c>
      <c r="E433" s="5">
        <f t="shared" si="37"/>
        <v>130000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/>
      <c r="L433" s="5">
        <f t="shared" si="38"/>
        <v>0</v>
      </c>
      <c r="M433" s="7">
        <f t="shared" si="39"/>
        <v>130000</v>
      </c>
    </row>
    <row r="434" spans="1:13" s="27" customFormat="1" ht="21.75" thickBot="1">
      <c r="A434" s="9" t="s">
        <v>14</v>
      </c>
      <c r="B434" s="47">
        <f>SUM(B429:B433)</f>
        <v>105000</v>
      </c>
      <c r="C434" s="47">
        <f>SUM(C429:C433)</f>
        <v>20000</v>
      </c>
      <c r="D434" s="47">
        <f>SUM(D429:D433)</f>
        <v>490000</v>
      </c>
      <c r="E434" s="47">
        <f t="shared" si="37"/>
        <v>575000</v>
      </c>
      <c r="F434" s="47">
        <f>SUM(F429:F433)</f>
        <v>0</v>
      </c>
      <c r="G434" s="47">
        <f>SUM(G429:G433)</f>
        <v>6923</v>
      </c>
      <c r="H434" s="47">
        <f>SUM(H429:H433)</f>
        <v>0</v>
      </c>
      <c r="I434" s="47">
        <f>SUM(I429:I433)</f>
        <v>5000</v>
      </c>
      <c r="J434" s="47">
        <f>SUM(J429:J433)</f>
        <v>0</v>
      </c>
      <c r="K434" s="47"/>
      <c r="L434" s="10">
        <f t="shared" si="38"/>
        <v>11923</v>
      </c>
      <c r="M434" s="55">
        <f t="shared" si="39"/>
        <v>563077</v>
      </c>
    </row>
    <row r="435" spans="1:13" ht="21.75" thickTop="1">
      <c r="A435" s="48" t="s">
        <v>50</v>
      </c>
      <c r="B435" s="5"/>
      <c r="C435" s="5"/>
      <c r="D435" s="5"/>
      <c r="E435" s="5"/>
      <c r="F435" s="5"/>
      <c r="G435" s="5"/>
      <c r="H435" s="23"/>
      <c r="I435" s="5"/>
      <c r="J435" s="5"/>
      <c r="K435" s="5"/>
      <c r="L435" s="5"/>
      <c r="M435" s="7"/>
    </row>
    <row r="436" spans="1:13" ht="21">
      <c r="A436" s="48" t="s">
        <v>43</v>
      </c>
      <c r="B436" s="5"/>
      <c r="C436" s="5"/>
      <c r="D436" s="5"/>
      <c r="E436" s="5"/>
      <c r="F436" s="5"/>
      <c r="G436" s="5"/>
      <c r="H436" s="23"/>
      <c r="I436" s="5"/>
      <c r="J436" s="5"/>
      <c r="K436" s="5"/>
      <c r="L436" s="5"/>
      <c r="M436" s="7"/>
    </row>
    <row r="437" spans="1:13" ht="21">
      <c r="A437" s="48" t="s">
        <v>42</v>
      </c>
      <c r="B437" s="5"/>
      <c r="C437" s="5"/>
      <c r="D437" s="5"/>
      <c r="E437" s="5"/>
      <c r="F437" s="5"/>
      <c r="G437" s="5"/>
      <c r="H437" s="23"/>
      <c r="I437" s="5"/>
      <c r="J437" s="5"/>
      <c r="K437" s="5"/>
      <c r="L437" s="5"/>
      <c r="M437" s="7"/>
    </row>
    <row r="438" spans="1:13" ht="21">
      <c r="A438" s="48" t="s">
        <v>95</v>
      </c>
      <c r="B438" s="5"/>
      <c r="C438" s="5"/>
      <c r="D438" s="5"/>
      <c r="E438" s="5"/>
      <c r="F438" s="5"/>
      <c r="G438" s="5"/>
      <c r="H438" s="23"/>
      <c r="I438" s="5"/>
      <c r="J438" s="5"/>
      <c r="K438" s="5"/>
      <c r="L438" s="5"/>
      <c r="M438" s="7"/>
    </row>
    <row r="439" spans="1:13" ht="21">
      <c r="A439" s="5" t="s">
        <v>267</v>
      </c>
      <c r="B439" s="5">
        <v>100000</v>
      </c>
      <c r="C439" s="5">
        <v>100000</v>
      </c>
      <c r="D439" s="5"/>
      <c r="E439" s="5">
        <f>SUM(B439-C439+D439)</f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/>
      <c r="L439" s="5">
        <f>SUM(F439:K439)</f>
        <v>0</v>
      </c>
      <c r="M439" s="7">
        <f>SUM(E439-L439)</f>
        <v>0</v>
      </c>
    </row>
    <row r="440" spans="1:13" ht="21">
      <c r="A440" s="5" t="s">
        <v>268</v>
      </c>
      <c r="B440" s="5">
        <v>100000</v>
      </c>
      <c r="C440" s="5"/>
      <c r="D440" s="5"/>
      <c r="E440" s="5">
        <f>SUM(B440-C440+D440)</f>
        <v>100000</v>
      </c>
      <c r="F440" s="5">
        <v>0</v>
      </c>
      <c r="G440" s="5">
        <v>0</v>
      </c>
      <c r="H440" s="5">
        <v>100000</v>
      </c>
      <c r="I440" s="5">
        <v>0</v>
      </c>
      <c r="J440" s="5">
        <v>0</v>
      </c>
      <c r="K440" s="5"/>
      <c r="L440" s="5">
        <f>SUM(F440:K440)</f>
        <v>100000</v>
      </c>
      <c r="M440" s="7">
        <f>SUM(E440-L440)</f>
        <v>0</v>
      </c>
    </row>
    <row r="441" spans="1:13" s="27" customFormat="1" ht="21.75" thickBot="1">
      <c r="A441" s="9" t="s">
        <v>14</v>
      </c>
      <c r="B441" s="47">
        <f>SUM(B439:B440)</f>
        <v>200000</v>
      </c>
      <c r="C441" s="47"/>
      <c r="D441" s="47"/>
      <c r="E441" s="47">
        <f>SUM(B441-C441+D441)</f>
        <v>200000</v>
      </c>
      <c r="F441" s="47">
        <f>SUM(F439:F440)</f>
        <v>0</v>
      </c>
      <c r="G441" s="47">
        <f>SUM(G439:G440)</f>
        <v>0</v>
      </c>
      <c r="H441" s="47">
        <f>SUM(H439:H440)</f>
        <v>100000</v>
      </c>
      <c r="I441" s="47">
        <f>SUM(I439:I440)</f>
        <v>0</v>
      </c>
      <c r="J441" s="47">
        <f>SUM(J439:J440)</f>
        <v>0</v>
      </c>
      <c r="K441" s="47"/>
      <c r="L441" s="10">
        <f>SUM(F441:K441)</f>
        <v>100000</v>
      </c>
      <c r="M441" s="55">
        <f>SUM(E441-L441)</f>
        <v>100000</v>
      </c>
    </row>
    <row r="442" spans="1:13" s="43" customFormat="1" ht="21.75" thickTop="1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2:13" s="43" customFormat="1" ht="21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26.25">
      <c r="A444" s="79" t="s">
        <v>142</v>
      </c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</row>
    <row r="445" spans="1:13" ht="26.25">
      <c r="A445" s="79" t="s">
        <v>75</v>
      </c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</row>
    <row r="446" spans="1:13" ht="26.2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</row>
    <row r="447" spans="1:13" ht="21">
      <c r="A447" s="87" t="s">
        <v>0</v>
      </c>
      <c r="B447" s="87" t="s">
        <v>1</v>
      </c>
      <c r="C447" s="87" t="s">
        <v>2</v>
      </c>
      <c r="D447" s="87" t="s">
        <v>3</v>
      </c>
      <c r="E447" s="87" t="s">
        <v>4</v>
      </c>
      <c r="F447" s="87" t="s">
        <v>129</v>
      </c>
      <c r="G447" s="87"/>
      <c r="H447" s="87"/>
      <c r="I447" s="87"/>
      <c r="J447" s="87"/>
      <c r="K447" s="87"/>
      <c r="L447" s="87" t="s">
        <v>5</v>
      </c>
      <c r="M447" s="87" t="s">
        <v>6</v>
      </c>
    </row>
    <row r="448" spans="1:13" ht="21.75" thickBot="1">
      <c r="A448" s="88"/>
      <c r="B448" s="88"/>
      <c r="C448" s="88"/>
      <c r="D448" s="88"/>
      <c r="E448" s="88"/>
      <c r="F448" s="20" t="s">
        <v>143</v>
      </c>
      <c r="G448" s="20" t="s">
        <v>144</v>
      </c>
      <c r="H448" s="20" t="s">
        <v>145</v>
      </c>
      <c r="I448" s="20" t="s">
        <v>146</v>
      </c>
      <c r="J448" s="20" t="s">
        <v>147</v>
      </c>
      <c r="K448" s="20" t="s">
        <v>148</v>
      </c>
      <c r="L448" s="88"/>
      <c r="M448" s="88"/>
    </row>
    <row r="449" spans="1:13" ht="21.75" thickTop="1">
      <c r="A449" s="48" t="s">
        <v>126</v>
      </c>
      <c r="B449" s="5"/>
      <c r="C449" s="5"/>
      <c r="D449" s="5"/>
      <c r="E449" s="5"/>
      <c r="F449" s="5"/>
      <c r="G449" s="5"/>
      <c r="H449" s="23"/>
      <c r="I449" s="5"/>
      <c r="J449" s="5"/>
      <c r="K449" s="5"/>
      <c r="L449" s="5"/>
      <c r="M449" s="7"/>
    </row>
    <row r="450" spans="1:13" ht="21">
      <c r="A450" s="48" t="s">
        <v>49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7"/>
    </row>
    <row r="451" spans="1:13" ht="21">
      <c r="A451" s="48" t="s">
        <v>60</v>
      </c>
      <c r="B451" s="5"/>
      <c r="C451" s="5"/>
      <c r="D451" s="5"/>
      <c r="E451" s="5"/>
      <c r="F451" s="5"/>
      <c r="G451" s="5"/>
      <c r="H451" s="23"/>
      <c r="I451" s="5"/>
      <c r="J451" s="5"/>
      <c r="K451" s="5"/>
      <c r="L451" s="5"/>
      <c r="M451" s="7"/>
    </row>
    <row r="452" spans="1:13" ht="21">
      <c r="A452" s="48" t="s">
        <v>51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4"/>
    </row>
    <row r="453" spans="1:13" ht="21">
      <c r="A453" s="48" t="s">
        <v>95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54"/>
    </row>
    <row r="454" spans="1:13" ht="21">
      <c r="A454" s="5" t="s">
        <v>98</v>
      </c>
      <c r="B454" s="5">
        <v>100000</v>
      </c>
      <c r="C454" s="5"/>
      <c r="D454" s="5">
        <v>50000</v>
      </c>
      <c r="E454" s="5">
        <f>SUM(B454-C454+D454)</f>
        <v>150000</v>
      </c>
      <c r="F454" s="5">
        <v>0</v>
      </c>
      <c r="G454" s="5">
        <v>0</v>
      </c>
      <c r="H454" s="5">
        <v>29920</v>
      </c>
      <c r="I454" s="5">
        <v>0</v>
      </c>
      <c r="J454" s="5">
        <v>0</v>
      </c>
      <c r="K454" s="5"/>
      <c r="L454" s="5">
        <f>SUM(F454:K454)</f>
        <v>29920</v>
      </c>
      <c r="M454" s="7">
        <f>SUM(E454-L454)</f>
        <v>120080</v>
      </c>
    </row>
    <row r="455" spans="1:13" s="27" customFormat="1" ht="21.75" thickBot="1">
      <c r="A455" s="9" t="s">
        <v>14</v>
      </c>
      <c r="B455" s="47">
        <f>SUM(B454:B454)</f>
        <v>100000</v>
      </c>
      <c r="C455" s="47">
        <f>SUM(C454:C454)</f>
        <v>0</v>
      </c>
      <c r="D455" s="47">
        <f>SUM(D454:D454)</f>
        <v>50000</v>
      </c>
      <c r="E455" s="47">
        <f>SUM(B455-C455+D455)</f>
        <v>150000</v>
      </c>
      <c r="F455" s="47">
        <f>SUM(F454)</f>
        <v>0</v>
      </c>
      <c r="G455" s="47">
        <f>SUM(G454)</f>
        <v>0</v>
      </c>
      <c r="H455" s="47">
        <f>SUM(H454)</f>
        <v>29920</v>
      </c>
      <c r="I455" s="47">
        <f>SUM(I454)</f>
        <v>0</v>
      </c>
      <c r="J455" s="47">
        <f>SUM(J454)</f>
        <v>0</v>
      </c>
      <c r="K455" s="47"/>
      <c r="L455" s="47">
        <f>SUM(L454:L454)</f>
        <v>29920</v>
      </c>
      <c r="M455" s="55">
        <f>SUM(E455-L455)</f>
        <v>120080</v>
      </c>
    </row>
    <row r="456" spans="1:13" ht="21.75" thickTop="1">
      <c r="A456" s="48" t="s">
        <v>52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54"/>
    </row>
    <row r="457" spans="1:13" ht="21">
      <c r="A457" s="48" t="s">
        <v>95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4"/>
    </row>
    <row r="458" spans="1:13" ht="21">
      <c r="A458" s="50" t="s">
        <v>269</v>
      </c>
      <c r="B458" s="5">
        <v>50000</v>
      </c>
      <c r="C458" s="5"/>
      <c r="D458" s="5"/>
      <c r="E458" s="5">
        <f>SUM(B458-C458+D458)</f>
        <v>50000</v>
      </c>
      <c r="F458" s="5">
        <v>0</v>
      </c>
      <c r="G458" s="5">
        <v>0</v>
      </c>
      <c r="H458" s="5">
        <v>50000</v>
      </c>
      <c r="I458" s="5">
        <v>0</v>
      </c>
      <c r="J458" s="5">
        <v>0</v>
      </c>
      <c r="K458" s="5"/>
      <c r="L458" s="5">
        <f>SUM(F458:K458)</f>
        <v>50000</v>
      </c>
      <c r="M458" s="7">
        <f>SUM(E458-L458)</f>
        <v>0</v>
      </c>
    </row>
    <row r="459" spans="1:15" ht="21">
      <c r="A459" s="50" t="s">
        <v>270</v>
      </c>
      <c r="B459" s="5">
        <v>47000</v>
      </c>
      <c r="C459" s="5"/>
      <c r="D459" s="5">
        <v>25000</v>
      </c>
      <c r="E459" s="5">
        <f>SUM(B459-C459+D459)</f>
        <v>72000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/>
      <c r="L459" s="5">
        <f>SUM(F459:K459)</f>
        <v>0</v>
      </c>
      <c r="M459" s="7">
        <f>SUM(E459-L459)</f>
        <v>72000</v>
      </c>
      <c r="O459" s="70"/>
    </row>
    <row r="460" spans="1:15" ht="21">
      <c r="A460" s="50" t="s">
        <v>271</v>
      </c>
      <c r="B460" s="5">
        <v>64000</v>
      </c>
      <c r="C460" s="5"/>
      <c r="D460" s="5">
        <v>8000</v>
      </c>
      <c r="E460" s="5">
        <f>SUM(B460-C460+D460)</f>
        <v>72000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/>
      <c r="L460" s="5">
        <f>SUM(F460:K460)</f>
        <v>0</v>
      </c>
      <c r="M460" s="7">
        <f>SUM(E460-L460)</f>
        <v>72000</v>
      </c>
      <c r="O460" s="70"/>
    </row>
    <row r="461" spans="1:13" s="27" customFormat="1" ht="21.75" thickBot="1">
      <c r="A461" s="51" t="s">
        <v>14</v>
      </c>
      <c r="B461" s="47">
        <f>SUM(B458:B460)</f>
        <v>161000</v>
      </c>
      <c r="C461" s="47">
        <f>SUM(C458:C460)</f>
        <v>0</v>
      </c>
      <c r="D461" s="47">
        <f>SUM(D458:D460)</f>
        <v>33000</v>
      </c>
      <c r="E461" s="47">
        <f>SUM(B461-C461+D461)</f>
        <v>194000</v>
      </c>
      <c r="F461" s="47">
        <f>SUM(F458:F460)</f>
        <v>0</v>
      </c>
      <c r="G461" s="47">
        <f>SUM(G458:G460)</f>
        <v>0</v>
      </c>
      <c r="H461" s="47">
        <f>SUM(H458:H460)</f>
        <v>50000</v>
      </c>
      <c r="I461" s="47">
        <f>SUM(I458:I460)</f>
        <v>0</v>
      </c>
      <c r="J461" s="47">
        <f>SUM(J458:J460)</f>
        <v>0</v>
      </c>
      <c r="K461" s="47"/>
      <c r="L461" s="10">
        <f>SUM(F461:K461)</f>
        <v>50000</v>
      </c>
      <c r="M461" s="55">
        <f>SUM(E461-L461)</f>
        <v>144000</v>
      </c>
    </row>
    <row r="462" spans="1:13" s="43" customFormat="1" ht="21.75" thickTop="1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s="43" customFormat="1" ht="21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s="43" customFormat="1" ht="21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s="43" customFormat="1" ht="21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s="43" customFormat="1" ht="21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s="43" customFormat="1" ht="21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s="43" customFormat="1" ht="21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s="43" customFormat="1" ht="21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s="43" customFormat="1" ht="21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26.25">
      <c r="A471" s="79" t="s">
        <v>142</v>
      </c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</row>
    <row r="472" spans="1:13" ht="26.25">
      <c r="A472" s="79" t="s">
        <v>61</v>
      </c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</row>
    <row r="473" spans="1:13" ht="26.2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</row>
    <row r="474" spans="1:13" ht="21">
      <c r="A474" s="87" t="s">
        <v>0</v>
      </c>
      <c r="B474" s="87" t="s">
        <v>1</v>
      </c>
      <c r="C474" s="87" t="s">
        <v>2</v>
      </c>
      <c r="D474" s="87" t="s">
        <v>3</v>
      </c>
      <c r="E474" s="87" t="s">
        <v>4</v>
      </c>
      <c r="F474" s="87" t="s">
        <v>129</v>
      </c>
      <c r="G474" s="87"/>
      <c r="H474" s="87"/>
      <c r="I474" s="87"/>
      <c r="J474" s="87"/>
      <c r="K474" s="87"/>
      <c r="L474" s="87" t="s">
        <v>5</v>
      </c>
      <c r="M474" s="87" t="s">
        <v>6</v>
      </c>
    </row>
    <row r="475" spans="1:13" ht="21.75" thickBot="1">
      <c r="A475" s="88"/>
      <c r="B475" s="88"/>
      <c r="C475" s="88"/>
      <c r="D475" s="88"/>
      <c r="E475" s="88"/>
      <c r="F475" s="20" t="s">
        <v>143</v>
      </c>
      <c r="G475" s="20" t="s">
        <v>144</v>
      </c>
      <c r="H475" s="20" t="s">
        <v>145</v>
      </c>
      <c r="I475" s="20" t="s">
        <v>146</v>
      </c>
      <c r="J475" s="20" t="s">
        <v>147</v>
      </c>
      <c r="K475" s="20" t="s">
        <v>148</v>
      </c>
      <c r="L475" s="88"/>
      <c r="M475" s="88"/>
    </row>
    <row r="476" spans="1:13" ht="21.75" thickTop="1">
      <c r="A476" s="48" t="s">
        <v>53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7"/>
    </row>
    <row r="477" spans="1:13" ht="21">
      <c r="A477" s="48" t="s">
        <v>54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7"/>
    </row>
    <row r="478" spans="1:13" ht="21">
      <c r="A478" s="48" t="s">
        <v>100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7"/>
    </row>
    <row r="479" spans="1:13" ht="21">
      <c r="A479" s="48" t="s">
        <v>29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7"/>
    </row>
    <row r="480" spans="1:13" ht="21">
      <c r="A480" s="48" t="s">
        <v>43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7"/>
    </row>
    <row r="481" spans="1:13" ht="21">
      <c r="A481" s="48" t="s">
        <v>42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7"/>
    </row>
    <row r="482" spans="1:13" ht="21">
      <c r="A482" s="48" t="s">
        <v>99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7"/>
    </row>
    <row r="483" spans="1:13" ht="20.25" customHeight="1">
      <c r="A483" s="50" t="s">
        <v>101</v>
      </c>
      <c r="B483" s="5">
        <v>5000</v>
      </c>
      <c r="C483" s="5"/>
      <c r="D483" s="5"/>
      <c r="E483" s="5">
        <f>SUM(B483-C483+D483)</f>
        <v>5000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/>
      <c r="L483" s="5">
        <f>SUM(F483:K483)</f>
        <v>0</v>
      </c>
      <c r="M483" s="7">
        <f aca="true" t="shared" si="40" ref="M483:M488">SUM(E483-L483)</f>
        <v>5000</v>
      </c>
    </row>
    <row r="484" spans="1:13" ht="21">
      <c r="A484" s="50" t="s">
        <v>102</v>
      </c>
      <c r="B484" s="5">
        <v>50000</v>
      </c>
      <c r="C484" s="5"/>
      <c r="D484" s="5"/>
      <c r="E484" s="5">
        <f>SUM(B484-C484+D484)</f>
        <v>50000</v>
      </c>
      <c r="F484" s="5">
        <v>0</v>
      </c>
      <c r="G484" s="5">
        <v>0</v>
      </c>
      <c r="H484" s="5">
        <v>0</v>
      </c>
      <c r="I484" s="5">
        <v>50000</v>
      </c>
      <c r="J484" s="5">
        <v>0</v>
      </c>
      <c r="K484" s="5"/>
      <c r="L484" s="5">
        <f>SUM(F484:K484)</f>
        <v>50000</v>
      </c>
      <c r="M484" s="7">
        <f t="shared" si="40"/>
        <v>0</v>
      </c>
    </row>
    <row r="485" spans="1:13" ht="21">
      <c r="A485" s="50" t="s">
        <v>103</v>
      </c>
      <c r="B485" s="5">
        <v>5000</v>
      </c>
      <c r="C485" s="5"/>
      <c r="D485" s="5"/>
      <c r="E485" s="5">
        <f>SUM(B485-C485+D485)</f>
        <v>5000</v>
      </c>
      <c r="F485" s="5">
        <v>0</v>
      </c>
      <c r="G485" s="5">
        <v>0</v>
      </c>
      <c r="H485" s="5">
        <v>0</v>
      </c>
      <c r="I485" s="5">
        <v>5000</v>
      </c>
      <c r="J485" s="5">
        <v>0</v>
      </c>
      <c r="K485" s="5"/>
      <c r="L485" s="5">
        <f>SUM(F485:K485)</f>
        <v>5000</v>
      </c>
      <c r="M485" s="7">
        <f t="shared" si="40"/>
        <v>0</v>
      </c>
    </row>
    <row r="486" spans="1:13" ht="21">
      <c r="A486" s="50" t="s">
        <v>104</v>
      </c>
      <c r="B486" s="5">
        <v>30000</v>
      </c>
      <c r="C486" s="5"/>
      <c r="D486" s="5"/>
      <c r="E486" s="5">
        <f>SUM(B486-C486+D486)</f>
        <v>30000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/>
      <c r="L486" s="5">
        <f>SUM(F486:K486)</f>
        <v>0</v>
      </c>
      <c r="M486" s="7">
        <f t="shared" si="40"/>
        <v>30000</v>
      </c>
    </row>
    <row r="487" spans="1:13" ht="21">
      <c r="A487" s="50" t="s">
        <v>272</v>
      </c>
      <c r="B487" s="5">
        <v>15000</v>
      </c>
      <c r="C487" s="5"/>
      <c r="D487" s="5"/>
      <c r="E487" s="5">
        <f>SUM(B487-C487+D487)</f>
        <v>15000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/>
      <c r="L487" s="5">
        <f>SUM(F487:K487)</f>
        <v>0</v>
      </c>
      <c r="M487" s="7">
        <f t="shared" si="40"/>
        <v>15000</v>
      </c>
    </row>
    <row r="488" spans="1:13" s="27" customFormat="1" ht="21.75" thickBot="1">
      <c r="A488" s="9" t="s">
        <v>14</v>
      </c>
      <c r="B488" s="47">
        <f>SUM(B483:B487)</f>
        <v>105000</v>
      </c>
      <c r="C488" s="47"/>
      <c r="D488" s="47"/>
      <c r="E488" s="47">
        <f>SUM(E483:E487)</f>
        <v>105000</v>
      </c>
      <c r="F488" s="47">
        <f>SUM(F483:F487)</f>
        <v>0</v>
      </c>
      <c r="G488" s="47">
        <f>SUM(G483:G487)</f>
        <v>0</v>
      </c>
      <c r="H488" s="47">
        <f>SUM(H483:H487)</f>
        <v>0</v>
      </c>
      <c r="I488" s="47">
        <f>SUM(I483:I487)</f>
        <v>55000</v>
      </c>
      <c r="J488" s="47">
        <f>SUM(J483:J487)</f>
        <v>0</v>
      </c>
      <c r="K488" s="47"/>
      <c r="L488" s="47">
        <f>SUM(L483:L487)</f>
        <v>55000</v>
      </c>
      <c r="M488" s="55">
        <f t="shared" si="40"/>
        <v>50000</v>
      </c>
    </row>
    <row r="489" spans="1:13" s="27" customFormat="1" ht="22.5" thickBot="1" thickTop="1">
      <c r="A489" s="9" t="s">
        <v>8</v>
      </c>
      <c r="B489" s="11">
        <f>SUM(B488+B461+B455+B441+B434+B402+B382+B362+B351+B329+B297+B280+B277+B244+B239+B224+B215+B205+B204+B203+B192+B184+B160+B154+B129+B109+B103+B84+B77+B44+B41+B36)</f>
        <v>15887800</v>
      </c>
      <c r="C489" s="11">
        <f>SUM(C488+C461+C455+C441+C434+C402+C382+C362+C351+C329+C297+C280+C277+C244+C239+C224+C215+C205+C204+C203+C192+C184+C160+C154+C129+C109+C103+C84+C77+C44+C41+C36)</f>
        <v>2098352</v>
      </c>
      <c r="D489" s="11">
        <f>SUM(D488+D461+D455+D441+D434+D402+D382+D362+D351+D329+D297+D280+D277+D244+D239+D224+D215+D205+D204+D203+D192+D184+D160+D154+D129+D109+D103+D84+D77+D44+D41+D36)</f>
        <v>15167658</v>
      </c>
      <c r="E489" s="11">
        <f>SUM(E488+E461+E455+E441+E434+E402+E382+E362+E351+E329+E297+E280+E277+E244+E239+E224+E215+E205+E204+E203+E192+E184+E160+E154+E129+E109+E103+E84+E77+E44+E41+E36)</f>
        <v>28957106</v>
      </c>
      <c r="F489" s="11">
        <f>SUM(F488+F461+F455+F441+F434+F402+F382+F362+F351+F329+F297+F280+F277+F244+F239+F224+F215+F205+F204+F203+F192+F184+F160+F154+F129+F109+F103+F84+F77+F44+F41+F36)</f>
        <v>845344</v>
      </c>
      <c r="G489" s="11">
        <f>SUM(G488+G461+G455+G441+G434+G402+G382+G362+G351+G329+G297+G280+G277+G244+G239+G224+G215+G205+G204+G203+G192+G184+G160+G154+G129+G109+G103+G84+G77+G44+G41+G36)</f>
        <v>639437.98</v>
      </c>
      <c r="H489" s="11">
        <f>SUM(H488+H461+H455+H441+H434+H402+H382+H362+H351+H329+H297+H280+H277+H244+H239+H224+H215+H205+H204+H203+H192+H184+H160+H154+H129+H109+H103+H84+H77+H44+H41+H36)</f>
        <v>1208132.26</v>
      </c>
      <c r="I489" s="11">
        <f>SUM(I488+I434+I402+I329+I297+I277+I239+I215+I184+I154+I109+I103+I84+I77+I44+I41+I36)</f>
        <v>1258152.85</v>
      </c>
      <c r="J489" s="11">
        <f>SUM(J362+J329+J297+J277+J239+J224+J215+J184+J174+J77+J44+J41+J36)</f>
        <v>1155445.82</v>
      </c>
      <c r="K489" s="11"/>
      <c r="L489" s="11">
        <f>SUM(L488+L461+L455+L441+L434+L402+L382+L362+L351+L329+L297+L280+L277+L244+L239+L224+L215+L205+L204+L203+L192+L184+L160+L154+L129+L109+L103+L84+L77+L44+L41+L36)</f>
        <v>4993929.9399999995</v>
      </c>
      <c r="M489" s="11">
        <f>SUM(M488+M461+M455+M441+M434+M402+M382+M362+M351+M329+M297+M280+M277+M244+M239+M224+M215+M205+M204+M203+M192+M184+M160+M154+M129+M109+M103+M84+M77+M44+M41+M36)</f>
        <v>23963176.060000002</v>
      </c>
    </row>
    <row r="490" ht="21.75" thickTop="1"/>
    <row r="493" spans="8:9" ht="21">
      <c r="H493" s="75"/>
      <c r="I493" s="76"/>
    </row>
    <row r="498" spans="1:13" ht="26.25">
      <c r="A498" s="79" t="s">
        <v>299</v>
      </c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</row>
    <row r="499" spans="1:13" ht="26.25">
      <c r="A499" s="79" t="s">
        <v>296</v>
      </c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</row>
    <row r="500" ht="26.25">
      <c r="A500" s="1"/>
    </row>
    <row r="501" spans="1:13" ht="21">
      <c r="A501" s="87" t="s">
        <v>0</v>
      </c>
      <c r="B501" s="87" t="s">
        <v>1</v>
      </c>
      <c r="C501" s="87" t="s">
        <v>2</v>
      </c>
      <c r="D501" s="87" t="s">
        <v>3</v>
      </c>
      <c r="E501" s="87" t="s">
        <v>4</v>
      </c>
      <c r="F501" s="87" t="s">
        <v>129</v>
      </c>
      <c r="G501" s="87"/>
      <c r="H501" s="87"/>
      <c r="I501" s="87"/>
      <c r="J501" s="87"/>
      <c r="K501" s="87"/>
      <c r="L501" s="87" t="s">
        <v>5</v>
      </c>
      <c r="M501" s="87" t="s">
        <v>6</v>
      </c>
    </row>
    <row r="502" spans="1:13" ht="21.75" thickBot="1">
      <c r="A502" s="88"/>
      <c r="B502" s="88"/>
      <c r="C502" s="88"/>
      <c r="D502" s="88"/>
      <c r="E502" s="88"/>
      <c r="F502" s="20" t="s">
        <v>143</v>
      </c>
      <c r="G502" s="20" t="s">
        <v>144</v>
      </c>
      <c r="H502" s="20" t="s">
        <v>145</v>
      </c>
      <c r="I502" s="20" t="s">
        <v>146</v>
      </c>
      <c r="J502" s="20" t="s">
        <v>147</v>
      </c>
      <c r="K502" s="20" t="s">
        <v>148</v>
      </c>
      <c r="L502" s="88"/>
      <c r="M502" s="88"/>
    </row>
    <row r="503" spans="1:13" ht="21.75" thickTop="1">
      <c r="A503" s="22" t="s">
        <v>7</v>
      </c>
      <c r="B503" s="5"/>
      <c r="C503" s="5"/>
      <c r="D503" s="5"/>
      <c r="E503" s="5"/>
      <c r="F503" s="5"/>
      <c r="G503" s="5"/>
      <c r="H503" s="23"/>
      <c r="I503" s="5"/>
      <c r="J503" s="5"/>
      <c r="K503" s="5"/>
      <c r="L503" s="5"/>
      <c r="M503" s="5"/>
    </row>
    <row r="504" spans="1:13" ht="21">
      <c r="A504" s="48" t="s">
        <v>297</v>
      </c>
      <c r="B504" s="5"/>
      <c r="C504" s="5"/>
      <c r="D504" s="5"/>
      <c r="E504" s="5"/>
      <c r="F504" s="5"/>
      <c r="G504" s="5"/>
      <c r="H504" s="23"/>
      <c r="I504" s="5"/>
      <c r="J504" s="5"/>
      <c r="K504" s="5"/>
      <c r="L504" s="5"/>
      <c r="M504" s="5"/>
    </row>
    <row r="505" spans="1:13" ht="21">
      <c r="A505" s="5" t="s">
        <v>298</v>
      </c>
      <c r="B505" s="5"/>
      <c r="C505" s="5"/>
      <c r="D505" s="5">
        <v>181352</v>
      </c>
      <c r="E505" s="5">
        <f>B505+D505-C505</f>
        <v>181352</v>
      </c>
      <c r="F505" s="6">
        <v>0</v>
      </c>
      <c r="G505" s="6">
        <v>0</v>
      </c>
      <c r="H505" s="6">
        <v>0</v>
      </c>
      <c r="I505" s="6">
        <v>0</v>
      </c>
      <c r="J505" s="6">
        <v>176312</v>
      </c>
      <c r="K505" s="6"/>
      <c r="L505" s="5">
        <f>SUM(F505:K505)</f>
        <v>176312</v>
      </c>
      <c r="M505" s="7">
        <f>E505-(SUM(F505:K505))</f>
        <v>5040</v>
      </c>
    </row>
    <row r="506" spans="1:13" s="27" customFormat="1" ht="21.75" thickBot="1">
      <c r="A506" s="9" t="s">
        <v>300</v>
      </c>
      <c r="B506" s="10"/>
      <c r="C506" s="10"/>
      <c r="D506" s="10">
        <f>SUM(D505)</f>
        <v>181352</v>
      </c>
      <c r="E506" s="10">
        <f>B506+D506-C506</f>
        <v>181352</v>
      </c>
      <c r="F506" s="45">
        <f>SUM(F505)</f>
        <v>0</v>
      </c>
      <c r="G506" s="45">
        <f>SUM(G505)</f>
        <v>0</v>
      </c>
      <c r="H506" s="45">
        <f>SUM(H505)</f>
        <v>0</v>
      </c>
      <c r="I506" s="45">
        <f>SUM(I505)</f>
        <v>0</v>
      </c>
      <c r="J506" s="45">
        <f>SUM(J505)</f>
        <v>176312</v>
      </c>
      <c r="K506" s="45"/>
      <c r="L506" s="47">
        <f>SUM(L505)</f>
        <v>176312</v>
      </c>
      <c r="M506" s="12">
        <f>E506-(SUM(F506:K506))</f>
        <v>5040</v>
      </c>
    </row>
    <row r="507" ht="21.75" thickTop="1"/>
  </sheetData>
  <sheetProtection/>
  <mergeCells count="203">
    <mergeCell ref="L170:L171"/>
    <mergeCell ref="B142:B143"/>
    <mergeCell ref="C142:C143"/>
    <mergeCell ref="D142:D143"/>
    <mergeCell ref="E142:E143"/>
    <mergeCell ref="F142:K142"/>
    <mergeCell ref="A167:M167"/>
    <mergeCell ref="M142:M143"/>
    <mergeCell ref="A420:A421"/>
    <mergeCell ref="A168:M168"/>
    <mergeCell ref="A170:A171"/>
    <mergeCell ref="B170:B171"/>
    <mergeCell ref="C170:C171"/>
    <mergeCell ref="L115:L116"/>
    <mergeCell ref="M115:M116"/>
    <mergeCell ref="A139:M139"/>
    <mergeCell ref="A140:M140"/>
    <mergeCell ref="A142:A143"/>
    <mergeCell ref="B338:B339"/>
    <mergeCell ref="M170:M171"/>
    <mergeCell ref="E420:E421"/>
    <mergeCell ref="L420:L421"/>
    <mergeCell ref="M420:M421"/>
    <mergeCell ref="A419:M419"/>
    <mergeCell ref="A225:M225"/>
    <mergeCell ref="F420:K420"/>
    <mergeCell ref="F284:K284"/>
    <mergeCell ref="L284:L285"/>
    <mergeCell ref="A254:M254"/>
    <mergeCell ref="B420:B421"/>
    <mergeCell ref="C420:C421"/>
    <mergeCell ref="D420:D421"/>
    <mergeCell ref="A228:A229"/>
    <mergeCell ref="B228:B229"/>
    <mergeCell ref="C228:C229"/>
    <mergeCell ref="A311:A312"/>
    <mergeCell ref="B311:B312"/>
    <mergeCell ref="C311:C312"/>
    <mergeCell ref="A226:M226"/>
    <mergeCell ref="D228:D229"/>
    <mergeCell ref="E228:E229"/>
    <mergeCell ref="F228:K228"/>
    <mergeCell ref="L228:L229"/>
    <mergeCell ref="M228:M229"/>
    <mergeCell ref="A282:M282"/>
    <mergeCell ref="A284:A285"/>
    <mergeCell ref="B284:B285"/>
    <mergeCell ref="F311:K311"/>
    <mergeCell ref="L311:L312"/>
    <mergeCell ref="M311:M312"/>
    <mergeCell ref="A308:M308"/>
    <mergeCell ref="A309:M309"/>
    <mergeCell ref="D338:D339"/>
    <mergeCell ref="E338:E339"/>
    <mergeCell ref="F338:K338"/>
    <mergeCell ref="L338:L339"/>
    <mergeCell ref="C256:C257"/>
    <mergeCell ref="M338:M339"/>
    <mergeCell ref="D311:D312"/>
    <mergeCell ref="E311:E312"/>
    <mergeCell ref="M284:M285"/>
    <mergeCell ref="A281:M281"/>
    <mergeCell ref="A196:M196"/>
    <mergeCell ref="A417:M417"/>
    <mergeCell ref="E256:E257"/>
    <mergeCell ref="F256:K256"/>
    <mergeCell ref="L256:L257"/>
    <mergeCell ref="A364:M364"/>
    <mergeCell ref="A335:M335"/>
    <mergeCell ref="A336:M336"/>
    <mergeCell ref="A338:A339"/>
    <mergeCell ref="D366:D367"/>
    <mergeCell ref="A418:M418"/>
    <mergeCell ref="F366:K366"/>
    <mergeCell ref="A197:M197"/>
    <mergeCell ref="A198:A199"/>
    <mergeCell ref="B198:B199"/>
    <mergeCell ref="C198:C199"/>
    <mergeCell ref="D198:D199"/>
    <mergeCell ref="E198:E199"/>
    <mergeCell ref="F198:K198"/>
    <mergeCell ref="L366:L367"/>
    <mergeCell ref="E366:E367"/>
    <mergeCell ref="A363:M363"/>
    <mergeCell ref="M256:M257"/>
    <mergeCell ref="A256:A257"/>
    <mergeCell ref="B256:B257"/>
    <mergeCell ref="D256:D257"/>
    <mergeCell ref="C284:C285"/>
    <mergeCell ref="D284:D285"/>
    <mergeCell ref="E284:E285"/>
    <mergeCell ref="C338:C339"/>
    <mergeCell ref="A253:M253"/>
    <mergeCell ref="L58:L59"/>
    <mergeCell ref="E393:E394"/>
    <mergeCell ref="F393:K393"/>
    <mergeCell ref="L393:L394"/>
    <mergeCell ref="M393:M394"/>
    <mergeCell ref="A391:M391"/>
    <mergeCell ref="B366:B367"/>
    <mergeCell ref="C366:C367"/>
    <mergeCell ref="B393:B394"/>
    <mergeCell ref="C393:C394"/>
    <mergeCell ref="M4:M5"/>
    <mergeCell ref="M366:M367"/>
    <mergeCell ref="A55:M55"/>
    <mergeCell ref="A56:M56"/>
    <mergeCell ref="A58:A59"/>
    <mergeCell ref="B58:B59"/>
    <mergeCell ref="D393:D394"/>
    <mergeCell ref="A366:A367"/>
    <mergeCell ref="A4:A5"/>
    <mergeCell ref="B4:B5"/>
    <mergeCell ref="C4:C5"/>
    <mergeCell ref="D4:D5"/>
    <mergeCell ref="E4:E5"/>
    <mergeCell ref="F4:K4"/>
    <mergeCell ref="L4:L5"/>
    <mergeCell ref="A85:M85"/>
    <mergeCell ref="A86:M86"/>
    <mergeCell ref="A88:A89"/>
    <mergeCell ref="M58:M59"/>
    <mergeCell ref="A28:M28"/>
    <mergeCell ref="A29:M29"/>
    <mergeCell ref="C58:C59"/>
    <mergeCell ref="D58:D59"/>
    <mergeCell ref="E58:E59"/>
    <mergeCell ref="A20:A21"/>
    <mergeCell ref="A18:M18"/>
    <mergeCell ref="F58:K58"/>
    <mergeCell ref="B88:B89"/>
    <mergeCell ref="C88:C89"/>
    <mergeCell ref="D88:D89"/>
    <mergeCell ref="E88:E89"/>
    <mergeCell ref="A31:A32"/>
    <mergeCell ref="B31:B32"/>
    <mergeCell ref="E31:E32"/>
    <mergeCell ref="B20:B21"/>
    <mergeCell ref="M31:M32"/>
    <mergeCell ref="C31:C32"/>
    <mergeCell ref="L31:L32"/>
    <mergeCell ref="D31:D32"/>
    <mergeCell ref="M20:M21"/>
    <mergeCell ref="M198:M199"/>
    <mergeCell ref="A113:M113"/>
    <mergeCell ref="A115:A116"/>
    <mergeCell ref="B115:B116"/>
    <mergeCell ref="C115:C116"/>
    <mergeCell ref="L198:L199"/>
    <mergeCell ref="D170:D171"/>
    <mergeCell ref="E170:E171"/>
    <mergeCell ref="F170:K170"/>
    <mergeCell ref="D115:D116"/>
    <mergeCell ref="C447:C448"/>
    <mergeCell ref="D447:D448"/>
    <mergeCell ref="E447:E448"/>
    <mergeCell ref="F447:K447"/>
    <mergeCell ref="L447:L448"/>
    <mergeCell ref="F88:K88"/>
    <mergeCell ref="L88:L89"/>
    <mergeCell ref="L142:L143"/>
    <mergeCell ref="A390:M390"/>
    <mergeCell ref="A393:A394"/>
    <mergeCell ref="A474:A475"/>
    <mergeCell ref="F474:K474"/>
    <mergeCell ref="E474:E475"/>
    <mergeCell ref="C474:C475"/>
    <mergeCell ref="D474:D475"/>
    <mergeCell ref="A444:M444"/>
    <mergeCell ref="A445:M445"/>
    <mergeCell ref="A446:M446"/>
    <mergeCell ref="A447:A448"/>
    <mergeCell ref="B447:B448"/>
    <mergeCell ref="L474:L475"/>
    <mergeCell ref="M474:M475"/>
    <mergeCell ref="F31:K31"/>
    <mergeCell ref="A112:M112"/>
    <mergeCell ref="A17:M17"/>
    <mergeCell ref="B474:B475"/>
    <mergeCell ref="M447:M448"/>
    <mergeCell ref="A471:M471"/>
    <mergeCell ref="A472:M472"/>
    <mergeCell ref="A473:M473"/>
    <mergeCell ref="E115:E116"/>
    <mergeCell ref="F115:K115"/>
    <mergeCell ref="A1:M1"/>
    <mergeCell ref="A2:M2"/>
    <mergeCell ref="L20:L21"/>
    <mergeCell ref="F20:K20"/>
    <mergeCell ref="M88:M89"/>
    <mergeCell ref="E20:E21"/>
    <mergeCell ref="D20:D21"/>
    <mergeCell ref="C20:C21"/>
    <mergeCell ref="A498:M498"/>
    <mergeCell ref="A499:M499"/>
    <mergeCell ref="A501:A502"/>
    <mergeCell ref="B501:B502"/>
    <mergeCell ref="C501:C502"/>
    <mergeCell ref="D501:D502"/>
    <mergeCell ref="E501:E502"/>
    <mergeCell ref="F501:K501"/>
    <mergeCell ref="L501:L502"/>
    <mergeCell ref="M501:M502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2014-03-07T08:25:39Z</cp:lastPrinted>
  <dcterms:created xsi:type="dcterms:W3CDTF">2006-06-20T08:19:21Z</dcterms:created>
  <dcterms:modified xsi:type="dcterms:W3CDTF">2014-03-07T08:25:47Z</dcterms:modified>
  <cp:category/>
  <cp:version/>
  <cp:contentType/>
  <cp:contentStatus/>
</cp:coreProperties>
</file>